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9120" activeTab="0"/>
  </bookViews>
  <sheets>
    <sheet name="Таблица цен" sheetId="1" r:id="rId1"/>
    <sheet name="Весенние рационы" sheetId="2" r:id="rId2"/>
    <sheet name="Летние рационы" sheetId="3" r:id="rId3"/>
    <sheet name="Зимние рационы-трав и кукур сил" sheetId="4" r:id="rId4"/>
    <sheet name="Зимние рационы - сил люц и куку" sheetId="5" r:id="rId5"/>
  </sheets>
  <definedNames>
    <definedName name="_0.4_0.7">#REF!</definedName>
    <definedName name="_xlnm.Print_Area" localSheetId="1">'Весенние рационы'!$A$1:$N$53</definedName>
    <definedName name="_xlnm.Print_Area" localSheetId="4">'Зимние рационы - сил люц и куку'!$A$1:$N$53</definedName>
    <definedName name="_xlnm.Print_Area" localSheetId="3">'Зимние рационы-трав и кукур сил'!$A$1:$N$53</definedName>
    <definedName name="_xlnm.Print_Area" localSheetId="2">'Летние рационы'!$A$1:$N$53</definedName>
    <definedName name="_xlnm.Print_Area" localSheetId="0">'Таблица цен'!$A$2:$P$49</definedName>
  </definedNames>
  <calcPr fullCalcOnLoad="1"/>
</workbook>
</file>

<file path=xl/sharedStrings.xml><?xml version="1.0" encoding="utf-8"?>
<sst xmlns="http://schemas.openxmlformats.org/spreadsheetml/2006/main" count="323" uniqueCount="150">
  <si>
    <t>Cost of</t>
  </si>
  <si>
    <t>SpR-1a</t>
  </si>
  <si>
    <t>SpR-1b</t>
  </si>
  <si>
    <t>SpR-1c</t>
  </si>
  <si>
    <t>SpR-1d</t>
  </si>
  <si>
    <t>SpR-1e</t>
  </si>
  <si>
    <t>SpR-1f</t>
  </si>
  <si>
    <t>SpR-1g</t>
  </si>
  <si>
    <t>SpR-1h</t>
  </si>
  <si>
    <t>SuR-2a</t>
  </si>
  <si>
    <t>SuR-2b</t>
  </si>
  <si>
    <t>SuR-2c</t>
  </si>
  <si>
    <t>SuR-2d</t>
  </si>
  <si>
    <t>SuR-2e</t>
  </si>
  <si>
    <t>SuR-2f</t>
  </si>
  <si>
    <t>SuR-2g</t>
  </si>
  <si>
    <t>SuR-2h</t>
  </si>
  <si>
    <t>SuR-2i</t>
  </si>
  <si>
    <t>WR-3a</t>
  </si>
  <si>
    <t>WR-3b</t>
  </si>
  <si>
    <t>WR-3c</t>
  </si>
  <si>
    <t>WR-3d</t>
  </si>
  <si>
    <t>WR-3e</t>
  </si>
  <si>
    <t>WR-3f</t>
  </si>
  <si>
    <t>WR-3g</t>
  </si>
  <si>
    <t>WR-3h</t>
  </si>
  <si>
    <t>WR-3i</t>
  </si>
  <si>
    <t>WR-4a</t>
  </si>
  <si>
    <t>WR-4b</t>
  </si>
  <si>
    <t>WR-4c</t>
  </si>
  <si>
    <t>WR-4d</t>
  </si>
  <si>
    <t>WR-4e</t>
  </si>
  <si>
    <t>WR-4f</t>
  </si>
  <si>
    <t>WR-4g</t>
  </si>
  <si>
    <t>WR-4h</t>
  </si>
  <si>
    <t>SpR-1p</t>
  </si>
  <si>
    <t>SuR-2p</t>
  </si>
  <si>
    <t>WR-3p</t>
  </si>
  <si>
    <t>WR-4p</t>
  </si>
  <si>
    <t>Ингредиенты фуража</t>
  </si>
  <si>
    <t>Рубли/кг</t>
  </si>
  <si>
    <t>Новая цена</t>
  </si>
  <si>
    <t>Кукурузный силос, спелый</t>
  </si>
  <si>
    <t>Сибирское сено переспелое</t>
  </si>
  <si>
    <t>Сено люцерны, ср. спелости</t>
  </si>
  <si>
    <t>Ячмень</t>
  </si>
  <si>
    <t>Овес</t>
  </si>
  <si>
    <t>Пшеница</t>
  </si>
  <si>
    <t>Пшеничные высевки</t>
  </si>
  <si>
    <t>Подсолн. жмых со скорлупой</t>
  </si>
  <si>
    <t>Соевый жмых, 44% хим.</t>
  </si>
  <si>
    <t>Соевый жмых, 48% хим.</t>
  </si>
  <si>
    <t>Соевый жмых, экспеллер</t>
  </si>
  <si>
    <t>Соевый жмых, высок. темп.</t>
  </si>
  <si>
    <t>Жмых хлокового семя, хим.</t>
  </si>
  <si>
    <t>Мочевина</t>
  </si>
  <si>
    <t>Сибирь</t>
  </si>
  <si>
    <r>
      <t xml:space="preserve">Комбинации </t>
    </r>
    <r>
      <rPr>
        <b/>
        <i/>
        <sz val="10"/>
        <color indexed="10"/>
        <rFont val="Arial"/>
        <family val="2"/>
      </rPr>
      <t xml:space="preserve">зимних </t>
    </r>
    <r>
      <rPr>
        <b/>
        <sz val="10"/>
        <rFont val="Arial"/>
        <family val="2"/>
      </rPr>
      <t>рационов,</t>
    </r>
    <r>
      <rPr>
        <b/>
        <sz val="14"/>
        <rFont val="Arial"/>
        <family val="2"/>
      </rPr>
      <t xml:space="preserve"> </t>
    </r>
    <r>
      <rPr>
        <b/>
        <sz val="8"/>
        <rFont val="Arial"/>
        <family val="2"/>
      </rPr>
      <t>а также питательные параметры нынешних и предложенных для Морозовского АО.</t>
    </r>
  </si>
  <si>
    <r>
      <t>Программа Планирования Прибыли с Молока.</t>
    </r>
    <r>
      <rPr>
        <b/>
        <i/>
        <sz val="11"/>
        <color indexed="12"/>
        <rFont val="Arial"/>
        <family val="2"/>
      </rPr>
      <t xml:space="preserve"> </t>
    </r>
    <r>
      <rPr>
        <b/>
        <i/>
        <sz val="10"/>
        <color indexed="20"/>
        <rFont val="Arial"/>
        <family val="2"/>
      </rPr>
      <t>Диалоговая программа</t>
    </r>
    <r>
      <rPr>
        <b/>
        <sz val="8"/>
        <rFont val="Arial"/>
        <family val="2"/>
      </rPr>
      <t xml:space="preserve"> выбора самого прибыльного рациона и прогноза прибыли сверх расходов на корма.</t>
    </r>
  </si>
  <si>
    <t>Стоимость</t>
  </si>
  <si>
    <t>Ингредиента</t>
  </si>
  <si>
    <t>Составленный для литр молока/коров/день</t>
  </si>
  <si>
    <r>
      <t xml:space="preserve">Прайсы для </t>
    </r>
    <r>
      <rPr>
        <b/>
        <i/>
        <sz val="11"/>
        <color indexed="12"/>
        <rFont val="Arial"/>
        <family val="2"/>
      </rPr>
      <t xml:space="preserve">Диалоговой Программы </t>
    </r>
    <r>
      <rPr>
        <b/>
        <sz val="11"/>
        <rFont val="Arial"/>
        <family val="2"/>
      </rPr>
      <t xml:space="preserve">Роя Чейпина </t>
    </r>
    <r>
      <rPr>
        <b/>
        <i/>
        <sz val="11"/>
        <color indexed="14"/>
        <rFont val="Arial"/>
        <family val="2"/>
      </rPr>
      <t>Планирования Прибыли с Молока</t>
    </r>
  </si>
  <si>
    <t>Морозовское - Сибирь - Новосибирск</t>
  </si>
  <si>
    <t>Предыдущее обновление:</t>
  </si>
  <si>
    <t>Да/Нет</t>
  </si>
  <si>
    <t>Сибирская весенняя трава</t>
  </si>
  <si>
    <t>Сибирская трава, спелая</t>
  </si>
  <si>
    <t>Прайсы распечатаны:</t>
  </si>
  <si>
    <t>Ингредиенты с энергией</t>
  </si>
  <si>
    <t>Новые цены:</t>
  </si>
  <si>
    <t>Ингредиенты с протеином</t>
  </si>
  <si>
    <r>
      <t xml:space="preserve">Программа Планирования Прибыли с Молока. </t>
    </r>
    <r>
      <rPr>
        <b/>
        <i/>
        <sz val="9"/>
        <color indexed="14"/>
        <rFont val="Arial"/>
        <family val="2"/>
      </rPr>
      <t>Диалоговая программа</t>
    </r>
    <r>
      <rPr>
        <b/>
        <i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>выбора самого прибыльного рациона и прогноза прибыли сверх расходов на корма.</t>
    </r>
  </si>
  <si>
    <t>Краткое название рациона =</t>
  </si>
  <si>
    <t>Ингредиенты и формулы</t>
  </si>
  <si>
    <t>Цена</t>
  </si>
  <si>
    <t>Кг</t>
  </si>
  <si>
    <t>Молочная Базовая Смесь Чейпина</t>
  </si>
  <si>
    <t>Молочный премикс Чейпина</t>
  </si>
  <si>
    <t>Известняк</t>
  </si>
  <si>
    <t>Соль</t>
  </si>
  <si>
    <t>Моно-кальций фосфат</t>
  </si>
  <si>
    <t>Питательный состав</t>
  </si>
  <si>
    <t>Потребление сухого вещества, кг</t>
  </si>
  <si>
    <t>ЧЭЛактации поддерж. кг молока</t>
  </si>
  <si>
    <t>ПМ **Поддерживает кг молока</t>
  </si>
  <si>
    <t>**ПМ = Протеин Метаболизма. РРП = Растворимый в Рубце Протеин. НРП = Нерастворимый в Рубце Протеин. НРК = Нейтрально Растворимая Клетчатка. КРК = Кислотно Растворимая Клетчатка. НКУ = Не-клетчаточные Углеводы.</t>
  </si>
  <si>
    <t>Питательные потребности молочного скота, Американский Национальный Совет Исследований, 7-ое издание переработанное, 2001, таблицы и компьютерный диск для составления рационов.</t>
  </si>
  <si>
    <t>РРП баланс, г</t>
  </si>
  <si>
    <t>НРП баланс, г</t>
  </si>
  <si>
    <t>Сырой протеин, %</t>
  </si>
  <si>
    <t>% РРП всего рациона (сух. вещество)</t>
  </si>
  <si>
    <t>% НРП всего рациона (сух. Вещество)</t>
  </si>
  <si>
    <t>Баланс кальция, г</t>
  </si>
  <si>
    <t>Баланс фосфора, г</t>
  </si>
  <si>
    <t>НКУ, % (минимум 25-33)</t>
  </si>
  <si>
    <t>КРК, % (минимум 17-21)</t>
  </si>
  <si>
    <t>НКУ, % (максимум 36-44)</t>
  </si>
  <si>
    <t>Рубли/литр молока//Прибыль мол.</t>
  </si>
  <si>
    <t>Цена корма, рубли</t>
  </si>
  <si>
    <t>Прибыль сверх расходов на корма</t>
  </si>
  <si>
    <t xml:space="preserve">Черные </t>
  </si>
  <si>
    <t>цифры</t>
  </si>
  <si>
    <t>данные</t>
  </si>
  <si>
    <t>констант</t>
  </si>
  <si>
    <t xml:space="preserve">Синие </t>
  </si>
  <si>
    <t>варианты</t>
  </si>
  <si>
    <t>можно</t>
  </si>
  <si>
    <t>изменять!</t>
  </si>
  <si>
    <t>Не</t>
  </si>
  <si>
    <t>изменяйте</t>
  </si>
  <si>
    <t>ничего</t>
  </si>
  <si>
    <t>красного!</t>
  </si>
  <si>
    <t>Прибыль!</t>
  </si>
  <si>
    <t>% НРП всего рациона (сух. вещество)</t>
  </si>
  <si>
    <r>
      <t xml:space="preserve">Программа Планирования Прибыли с Молока. </t>
    </r>
    <r>
      <rPr>
        <b/>
        <i/>
        <sz val="9"/>
        <color indexed="14"/>
        <rFont val="Arial"/>
        <family val="2"/>
      </rPr>
      <t>Диалоговая программа</t>
    </r>
    <r>
      <rPr>
        <b/>
        <sz val="9"/>
        <color indexed="14"/>
        <rFont val="Arial"/>
        <family val="2"/>
      </rPr>
      <t xml:space="preserve"> </t>
    </r>
    <r>
      <rPr>
        <b/>
        <sz val="9"/>
        <rFont val="Arial"/>
        <family val="2"/>
      </rPr>
      <t>выбора самого прибыльного рациона и прогноза прибыли сверх расходов на корма.</t>
    </r>
  </si>
  <si>
    <r>
      <t>E-mail:  &lt;roychapin@onlinemac.com&gt;</t>
    </r>
    <r>
      <rPr>
        <b/>
        <sz val="8"/>
        <rFont val="Arial"/>
        <family val="2"/>
      </rPr>
      <t xml:space="preserve">, 11145 Chapin Lane, Amity, Oregon 97101 USA, Телефон:  1-503-835-7317. Факс:  1-503-835-3333. </t>
    </r>
  </si>
  <si>
    <r>
      <t>E-mail:  &lt;roychapin@onlinemac.com&gt;</t>
    </r>
    <r>
      <rPr>
        <b/>
        <sz val="8"/>
        <rFont val="Arial"/>
        <family val="2"/>
      </rPr>
      <t xml:space="preserve">, 11145 Chapin Lane, Amity, Oregon 97101 USA, Телефон:  1-503-835-7317.  Факс:  1-503-835-3333. </t>
    </r>
  </si>
  <si>
    <t>Образец рациона №:</t>
  </si>
  <si>
    <t>Черные</t>
  </si>
  <si>
    <t xml:space="preserve">данные </t>
  </si>
  <si>
    <t>костант</t>
  </si>
  <si>
    <t>Синие</t>
  </si>
  <si>
    <t>красные</t>
  </si>
  <si>
    <t>цифры!</t>
  </si>
  <si>
    <r>
      <t>Комбинации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 xml:space="preserve">ВЕСЕННИХ </t>
    </r>
    <r>
      <rPr>
        <b/>
        <sz val="8"/>
        <rFont val="Arial"/>
        <family val="2"/>
      </rPr>
      <t>рационов и питательные параметры нынеших и предложенных рационов для Морозовского АО.</t>
    </r>
  </si>
  <si>
    <t>Без мочевины!</t>
  </si>
  <si>
    <t>Нынешний</t>
  </si>
  <si>
    <t xml:space="preserve"> + &gt;Зерна</t>
  </si>
  <si>
    <t>Жмых подсолн.</t>
  </si>
  <si>
    <t>44% Соев.Ж.</t>
  </si>
  <si>
    <t>48% Соев.Ж.</t>
  </si>
  <si>
    <t>Соев.Ж. экспел.</t>
  </si>
  <si>
    <t>Соев.Ж. в. темп.</t>
  </si>
  <si>
    <t>Ж. Хлопка</t>
  </si>
  <si>
    <t>Без высевок</t>
  </si>
  <si>
    <t>Выс РРП в</t>
  </si>
  <si>
    <t>Зеленом</t>
  </si>
  <si>
    <t>Пастбище</t>
  </si>
  <si>
    <t>* Формулы для 600 кг шведских коров, 2ой период лактации, потребление 4% массы. Созданы: Роем Чейпиным, доктором наук в составлении рационов</t>
  </si>
  <si>
    <t>ПСРК</t>
  </si>
  <si>
    <t>ПСРК если молоко прод. по ц./литр:</t>
  </si>
  <si>
    <r>
      <t>Комбинации</t>
    </r>
    <r>
      <rPr>
        <b/>
        <i/>
        <sz val="8"/>
        <color indexed="10"/>
        <rFont val="Arial"/>
        <family val="2"/>
      </rPr>
      <t xml:space="preserve"> ЛЕТНИХ </t>
    </r>
    <r>
      <rPr>
        <b/>
        <sz val="8"/>
        <rFont val="Arial"/>
        <family val="2"/>
      </rPr>
      <t>рационов и питательные параметры нынеших и предложенных рационов для Морозовского АО.</t>
    </r>
  </si>
  <si>
    <t>Ингредиент</t>
  </si>
  <si>
    <t xml:space="preserve"> + &gt; Зерна</t>
  </si>
  <si>
    <t>Только мочев.</t>
  </si>
  <si>
    <t>Выс. РРП в</t>
  </si>
  <si>
    <t>сене</t>
  </si>
  <si>
    <t>Люцерны</t>
  </si>
  <si>
    <r>
      <t>Комбинации</t>
    </r>
    <r>
      <rPr>
        <b/>
        <sz val="9"/>
        <color indexed="10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>зимних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рационов, а также питательные параметры нынешних и предложенных для Морозовского АО.</t>
    </r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</si>
</sst>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\-mmm\-yy;@"/>
    <numFmt numFmtId="181" formatCode="0.000"/>
    <numFmt numFmtId="182" formatCode="0.0"/>
    <numFmt numFmtId="183" formatCode="#,##0.00[$р.-419]"/>
    <numFmt numFmtId="184" formatCode="#,##0.000[$р.-419]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7.5"/>
      <name val="Arial"/>
      <family val="2"/>
    </font>
    <font>
      <b/>
      <sz val="9.5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61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2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7"/>
      <name val="Arial"/>
      <family val="2"/>
    </font>
    <font>
      <b/>
      <sz val="10"/>
      <color indexed="61"/>
      <name val="Arial"/>
      <family val="2"/>
    </font>
    <font>
      <b/>
      <sz val="11"/>
      <color indexed="12"/>
      <name val="Arial"/>
      <family val="2"/>
    </font>
    <font>
      <b/>
      <i/>
      <sz val="14"/>
      <color indexed="10"/>
      <name val="Arial"/>
      <family val="2"/>
    </font>
    <font>
      <b/>
      <i/>
      <sz val="11"/>
      <color indexed="20"/>
      <name val="Arial"/>
      <family val="2"/>
    </font>
    <font>
      <b/>
      <sz val="12"/>
      <color indexed="20"/>
      <name val="Arial"/>
      <family val="2"/>
    </font>
    <font>
      <sz val="10"/>
      <color indexed="20"/>
      <name val="Arial"/>
      <family val="2"/>
    </font>
    <font>
      <b/>
      <sz val="11"/>
      <color indexed="17"/>
      <name val="Arial"/>
      <family val="2"/>
    </font>
    <font>
      <b/>
      <i/>
      <sz val="11"/>
      <color indexed="12"/>
      <name val="Arial"/>
      <family val="2"/>
    </font>
    <font>
      <b/>
      <i/>
      <sz val="9"/>
      <color indexed="20"/>
      <name val="Arial"/>
      <family val="2"/>
    </font>
    <font>
      <b/>
      <i/>
      <sz val="11"/>
      <color indexed="14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14"/>
      <name val="Arial"/>
      <family val="2"/>
    </font>
    <font>
      <b/>
      <i/>
      <sz val="8"/>
      <name val="Arial"/>
      <family val="2"/>
    </font>
    <font>
      <b/>
      <sz val="6.25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20"/>
      <name val="Arial"/>
      <family val="2"/>
    </font>
    <font>
      <b/>
      <sz val="13"/>
      <name val="Arial"/>
      <family val="2"/>
    </font>
    <font>
      <b/>
      <sz val="6"/>
      <name val="Arial"/>
      <family val="2"/>
    </font>
    <font>
      <b/>
      <sz val="9"/>
      <color indexed="14"/>
      <name val="Arial"/>
      <family val="2"/>
    </font>
    <font>
      <b/>
      <sz val="8"/>
      <color indexed="20"/>
      <name val="Arial"/>
      <family val="2"/>
    </font>
    <font>
      <b/>
      <i/>
      <sz val="8"/>
      <color indexed="10"/>
      <name val="Arial"/>
      <family val="2"/>
    </font>
    <font>
      <b/>
      <sz val="7"/>
      <color indexed="20"/>
      <name val="Arial"/>
      <family val="2"/>
    </font>
    <font>
      <b/>
      <sz val="10"/>
      <color indexed="20"/>
      <name val="Arial"/>
      <family val="2"/>
    </font>
    <font>
      <b/>
      <i/>
      <sz val="12"/>
      <color indexed="57"/>
      <name val="Arial"/>
      <family val="2"/>
    </font>
    <font>
      <b/>
      <sz val="11"/>
      <color indexed="20"/>
      <name val="Arial"/>
      <family val="2"/>
    </font>
    <font>
      <b/>
      <sz val="8"/>
      <color indexed="17"/>
      <name val="Arial"/>
      <family val="2"/>
    </font>
    <font>
      <sz val="7"/>
      <name val="Arial"/>
      <family val="2"/>
    </font>
    <font>
      <b/>
      <i/>
      <sz val="13"/>
      <color indexed="61"/>
      <name val="Arial"/>
      <family val="2"/>
    </font>
    <font>
      <b/>
      <i/>
      <sz val="10"/>
      <color indexed="57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80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2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82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81" fontId="6" fillId="0" borderId="10" xfId="0" applyNumberFormat="1" applyFont="1" applyBorder="1" applyAlignment="1">
      <alignment horizontal="center" vertical="center"/>
    </xf>
    <xf numFmtId="181" fontId="6" fillId="0" borderId="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6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1" fontId="6" fillId="0" borderId="13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81" fontId="6" fillId="0" borderId="14" xfId="0" applyNumberFormat="1" applyFont="1" applyBorder="1" applyAlignment="1">
      <alignment horizontal="center" vertical="center"/>
    </xf>
    <xf numFmtId="181" fontId="6" fillId="0" borderId="15" xfId="0" applyNumberFormat="1" applyFont="1" applyBorder="1" applyAlignment="1">
      <alignment horizontal="center" vertical="center"/>
    </xf>
    <xf numFmtId="181" fontId="6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5" fontId="17" fillId="0" borderId="0" xfId="0" applyNumberFormat="1" applyFont="1" applyBorder="1" applyAlignment="1">
      <alignment horizontal="center" vertical="center"/>
    </xf>
    <xf numFmtId="15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39" fontId="19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18" fillId="0" borderId="8" xfId="0" applyFont="1" applyBorder="1" applyAlignment="1">
      <alignment horizontal="left" vertical="center"/>
    </xf>
    <xf numFmtId="39" fontId="19" fillId="0" borderId="8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39" fontId="19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/>
    </xf>
    <xf numFmtId="183" fontId="20" fillId="0" borderId="17" xfId="0" applyNumberFormat="1" applyFont="1" applyBorder="1" applyAlignment="1">
      <alignment horizontal="center" vertical="center"/>
    </xf>
    <xf numFmtId="183" fontId="20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182" fontId="17" fillId="0" borderId="20" xfId="0" applyNumberFormat="1" applyFont="1" applyBorder="1" applyAlignment="1">
      <alignment horizontal="center" vertical="center"/>
    </xf>
    <xf numFmtId="183" fontId="13" fillId="0" borderId="21" xfId="0" applyNumberFormat="1" applyFont="1" applyBorder="1" applyAlignment="1">
      <alignment horizontal="center" vertical="center"/>
    </xf>
    <xf numFmtId="183" fontId="13" fillId="0" borderId="22" xfId="0" applyNumberFormat="1" applyFont="1" applyBorder="1" applyAlignment="1">
      <alignment horizontal="center" vertical="center"/>
    </xf>
    <xf numFmtId="183" fontId="13" fillId="0" borderId="23" xfId="0" applyNumberFormat="1" applyFont="1" applyBorder="1" applyAlignment="1">
      <alignment horizontal="center" vertical="center"/>
    </xf>
    <xf numFmtId="183" fontId="13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82" fontId="24" fillId="0" borderId="26" xfId="0" applyNumberFormat="1" applyFont="1" applyBorder="1" applyAlignment="1">
      <alignment horizontal="center" vertical="center"/>
    </xf>
    <xf numFmtId="182" fontId="24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82" fontId="6" fillId="0" borderId="27" xfId="0" applyNumberFormat="1" applyFont="1" applyBorder="1" applyAlignment="1">
      <alignment horizontal="center" vertical="center"/>
    </xf>
    <xf numFmtId="182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39" fontId="27" fillId="0" borderId="6" xfId="0" applyNumberFormat="1" applyFont="1" applyBorder="1" applyAlignment="1">
      <alignment horizontal="center" vertical="center"/>
    </xf>
    <xf numFmtId="39" fontId="27" fillId="0" borderId="8" xfId="0" applyNumberFormat="1" applyFont="1" applyBorder="1" applyAlignment="1">
      <alignment horizontal="center" vertical="center"/>
    </xf>
    <xf numFmtId="183" fontId="13" fillId="0" borderId="17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0" fillId="0" borderId="8" xfId="0" applyBorder="1" applyAlignment="1">
      <alignment/>
    </xf>
    <xf numFmtId="183" fontId="0" fillId="0" borderId="6" xfId="0" applyNumberFormat="1" applyBorder="1" applyAlignment="1">
      <alignment/>
    </xf>
    <xf numFmtId="183" fontId="27" fillId="0" borderId="8" xfId="0" applyNumberFormat="1" applyFont="1" applyBorder="1" applyAlignment="1">
      <alignment horizontal="center" vertical="center"/>
    </xf>
    <xf numFmtId="183" fontId="19" fillId="0" borderId="8" xfId="0" applyNumberFormat="1" applyFont="1" applyBorder="1" applyAlignment="1">
      <alignment horizontal="center" vertical="center"/>
    </xf>
    <xf numFmtId="183" fontId="19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5" fillId="0" borderId="2" xfId="0" applyFont="1" applyBorder="1" applyAlignment="1">
      <alignment horizontal="left" vertical="center"/>
    </xf>
    <xf numFmtId="1" fontId="22" fillId="0" borderId="31" xfId="0" applyNumberFormat="1" applyFont="1" applyBorder="1" applyAlignment="1">
      <alignment horizontal="center" vertical="center"/>
    </xf>
    <xf numFmtId="1" fontId="22" fillId="0" borderId="32" xfId="0" applyNumberFormat="1" applyFont="1" applyBorder="1" applyAlignment="1">
      <alignment horizontal="center" vertical="center"/>
    </xf>
    <xf numFmtId="181" fontId="6" fillId="0" borderId="5" xfId="0" applyNumberFormat="1" applyFont="1" applyFill="1" applyBorder="1" applyAlignment="1">
      <alignment horizontal="center" vertical="center"/>
    </xf>
    <xf numFmtId="182" fontId="17" fillId="0" borderId="12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183" fontId="13" fillId="0" borderId="33" xfId="0" applyNumberFormat="1" applyFont="1" applyBorder="1" applyAlignment="1">
      <alignment horizontal="center" vertical="center"/>
    </xf>
    <xf numFmtId="183" fontId="13" fillId="0" borderId="34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0" fontId="31" fillId="0" borderId="0" xfId="0" applyFont="1" applyAlignment="1">
      <alignment vertical="center"/>
    </xf>
    <xf numFmtId="180" fontId="15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183" fontId="30" fillId="0" borderId="36" xfId="0" applyNumberFormat="1" applyFont="1" applyBorder="1" applyAlignment="1">
      <alignment horizontal="center" vertical="center"/>
    </xf>
    <xf numFmtId="183" fontId="30" fillId="0" borderId="37" xfId="0" applyNumberFormat="1" applyFont="1" applyBorder="1" applyAlignment="1">
      <alignment horizontal="center" vertical="center"/>
    </xf>
    <xf numFmtId="183" fontId="30" fillId="0" borderId="38" xfId="0" applyNumberFormat="1" applyFont="1" applyBorder="1" applyAlignment="1">
      <alignment horizontal="center" vertical="center"/>
    </xf>
    <xf numFmtId="183" fontId="32" fillId="0" borderId="39" xfId="0" applyNumberFormat="1" applyFont="1" applyBorder="1" applyAlignment="1">
      <alignment horizontal="center" vertical="center"/>
    </xf>
    <xf numFmtId="183" fontId="32" fillId="0" borderId="40" xfId="0" applyNumberFormat="1" applyFont="1" applyBorder="1" applyAlignment="1">
      <alignment horizontal="center" vertical="center"/>
    </xf>
    <xf numFmtId="183" fontId="32" fillId="0" borderId="41" xfId="0" applyNumberFormat="1" applyFont="1" applyBorder="1" applyAlignment="1">
      <alignment horizontal="center" vertical="center"/>
    </xf>
    <xf numFmtId="0" fontId="13" fillId="0" borderId="42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182" fontId="6" fillId="0" borderId="43" xfId="0" applyNumberFormat="1" applyFont="1" applyBorder="1" applyAlignment="1">
      <alignment horizontal="center" vertical="center"/>
    </xf>
    <xf numFmtId="182" fontId="6" fillId="0" borderId="13" xfId="0" applyNumberFormat="1" applyFont="1" applyBorder="1" applyAlignment="1">
      <alignment horizontal="center" vertical="center"/>
    </xf>
    <xf numFmtId="183" fontId="13" fillId="0" borderId="26" xfId="0" applyNumberFormat="1" applyFont="1" applyBorder="1" applyAlignment="1">
      <alignment horizontal="center" vertical="center"/>
    </xf>
    <xf numFmtId="183" fontId="13" fillId="0" borderId="18" xfId="0" applyNumberFormat="1" applyFont="1" applyBorder="1" applyAlignment="1">
      <alignment horizontal="center" vertical="center"/>
    </xf>
    <xf numFmtId="183" fontId="20" fillId="0" borderId="26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3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8" fillId="0" borderId="4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6" fillId="0" borderId="45" xfId="0" applyFont="1" applyBorder="1" applyAlignment="1">
      <alignment vertical="center"/>
    </xf>
    <xf numFmtId="0" fontId="4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1" fontId="51" fillId="0" borderId="32" xfId="0" applyNumberFormat="1" applyFont="1" applyBorder="1" applyAlignment="1">
      <alignment horizontal="center" vertical="center"/>
    </xf>
    <xf numFmtId="0" fontId="52" fillId="0" borderId="46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53" fillId="0" borderId="2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1" fontId="55" fillId="0" borderId="3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5" fontId="16" fillId="0" borderId="1" xfId="0" applyNumberFormat="1" applyFont="1" applyBorder="1" applyAlignment="1">
      <alignment horizontal="center" vertical="center"/>
    </xf>
    <xf numFmtId="15" fontId="16" fillId="0" borderId="4" xfId="0" applyNumberFormat="1" applyFont="1" applyBorder="1" applyAlignment="1">
      <alignment horizontal="center" vertical="center"/>
    </xf>
    <xf numFmtId="15" fontId="15" fillId="0" borderId="1" xfId="0" applyNumberFormat="1" applyFont="1" applyBorder="1" applyAlignment="1">
      <alignment horizontal="center" vertical="center"/>
    </xf>
    <xf numFmtId="15" fontId="15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U49"/>
  <sheetViews>
    <sheetView tabSelected="1" zoomScaleSheetLayoutView="100" workbookViewId="0" topLeftCell="A1">
      <selection activeCell="B3" sqref="B3:J3"/>
    </sheetView>
  </sheetViews>
  <sheetFormatPr defaultColWidth="9.140625" defaultRowHeight="12.75"/>
  <cols>
    <col min="1" max="1" width="0.71875" style="0" customWidth="1"/>
    <col min="2" max="2" width="23.421875" style="0" customWidth="1"/>
    <col min="3" max="3" width="7.7109375" style="0" customWidth="1"/>
    <col min="4" max="4" width="8.57421875" style="0" customWidth="1"/>
    <col min="5" max="5" width="8.00390625" style="0" customWidth="1"/>
    <col min="6" max="6" width="1.421875" style="0" customWidth="1"/>
    <col min="7" max="7" width="23.421875" style="0" customWidth="1"/>
    <col min="8" max="8" width="7.8515625" style="0" customWidth="1"/>
    <col min="9" max="9" width="8.57421875" style="0" customWidth="1"/>
    <col min="10" max="10" width="7.8515625" style="0" customWidth="1"/>
    <col min="11" max="11" width="1.421875" style="0" customWidth="1"/>
    <col min="12" max="12" width="23.421875" style="0" customWidth="1"/>
    <col min="13" max="13" width="7.8515625" style="0" customWidth="1"/>
    <col min="14" max="14" width="8.57421875" style="0" customWidth="1"/>
    <col min="15" max="15" width="7.8515625" style="0" customWidth="1"/>
    <col min="16" max="16" width="0.85546875" style="0" customWidth="1"/>
  </cols>
  <sheetData>
    <row r="1" ht="5.25" customHeight="1"/>
    <row r="2" ht="4.5" customHeight="1" thickBot="1"/>
    <row r="3" spans="2:15" ht="18.75" thickBot="1">
      <c r="B3" s="172" t="s">
        <v>62</v>
      </c>
      <c r="C3" s="173"/>
      <c r="D3" s="173"/>
      <c r="E3" s="173"/>
      <c r="F3" s="173"/>
      <c r="G3" s="173"/>
      <c r="H3" s="173"/>
      <c r="I3" s="173"/>
      <c r="J3" s="174"/>
      <c r="K3" s="40"/>
      <c r="L3" s="179" t="s">
        <v>63</v>
      </c>
      <c r="M3" s="180"/>
      <c r="N3" s="180"/>
      <c r="O3" s="181"/>
    </row>
    <row r="4" spans="2:15" ht="4.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8.75" thickBot="1">
      <c r="B5" s="177" t="s">
        <v>64</v>
      </c>
      <c r="C5" s="174"/>
      <c r="D5" s="182">
        <v>37829</v>
      </c>
      <c r="E5" s="183"/>
      <c r="F5" s="4"/>
      <c r="G5" s="177" t="s">
        <v>68</v>
      </c>
      <c r="H5" s="174"/>
      <c r="I5" s="184">
        <f ca="1">TODAY()</f>
        <v>37937</v>
      </c>
      <c r="J5" s="185"/>
      <c r="K5" s="4"/>
      <c r="L5" s="177" t="s">
        <v>70</v>
      </c>
      <c r="M5" s="173"/>
      <c r="N5" s="175"/>
      <c r="O5" s="176"/>
    </row>
    <row r="6" spans="2:15" ht="4.5" customHeight="1">
      <c r="B6" s="41"/>
      <c r="C6" s="42"/>
      <c r="D6" s="42"/>
      <c r="E6" s="42"/>
      <c r="F6" s="4"/>
      <c r="G6" s="41"/>
      <c r="H6" s="43"/>
      <c r="I6" s="43"/>
      <c r="J6" s="43"/>
      <c r="K6" s="4"/>
      <c r="L6" s="41"/>
      <c r="M6" s="44"/>
      <c r="N6" s="44"/>
      <c r="O6" s="44"/>
    </row>
    <row r="7" spans="2:15" ht="2.25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 thickBot="1">
      <c r="B8" s="134" t="s">
        <v>39</v>
      </c>
      <c r="C8" s="13" t="s">
        <v>40</v>
      </c>
      <c r="D8" s="135" t="s">
        <v>41</v>
      </c>
      <c r="E8" s="15" t="s">
        <v>65</v>
      </c>
      <c r="F8" s="44"/>
      <c r="G8" s="141" t="s">
        <v>69</v>
      </c>
      <c r="H8" s="13" t="str">
        <f>C8</f>
        <v>Рубли/кг</v>
      </c>
      <c r="I8" s="12" t="str">
        <f>D8</f>
        <v>Новая цена</v>
      </c>
      <c r="J8" s="15" t="str">
        <f>E8</f>
        <v>Да/Нет</v>
      </c>
      <c r="K8" s="4"/>
      <c r="L8" s="142" t="s">
        <v>71</v>
      </c>
      <c r="M8" s="13" t="str">
        <f>C8</f>
        <v>Рубли/кг</v>
      </c>
      <c r="N8" s="12" t="str">
        <f>D8</f>
        <v>Новая цена</v>
      </c>
      <c r="O8" s="15" t="str">
        <f>E8</f>
        <v>Да/Нет</v>
      </c>
    </row>
    <row r="9" spans="1:15" ht="14.25" customHeight="1">
      <c r="A9" s="45"/>
      <c r="B9" s="95"/>
      <c r="C9" s="91"/>
      <c r="D9" s="95"/>
      <c r="E9" s="47"/>
      <c r="F9" s="4"/>
      <c r="G9" s="82"/>
      <c r="H9" s="94"/>
      <c r="I9" s="85"/>
      <c r="J9" s="47"/>
      <c r="K9" s="4"/>
      <c r="L9" s="82"/>
      <c r="M9" s="94"/>
      <c r="N9" s="46"/>
      <c r="O9" s="48"/>
    </row>
    <row r="10" spans="1:15" ht="15">
      <c r="A10" s="45"/>
      <c r="B10" s="136" t="s">
        <v>42</v>
      </c>
      <c r="C10" s="92">
        <v>0.75</v>
      </c>
      <c r="D10" s="90"/>
      <c r="E10" s="51"/>
      <c r="F10" s="4"/>
      <c r="G10" s="83" t="s">
        <v>45</v>
      </c>
      <c r="H10" s="93"/>
      <c r="I10" s="86"/>
      <c r="J10" s="51"/>
      <c r="K10" s="4"/>
      <c r="L10" s="137" t="s">
        <v>49</v>
      </c>
      <c r="M10" s="92">
        <v>5</v>
      </c>
      <c r="N10" s="90"/>
      <c r="O10" s="52"/>
    </row>
    <row r="11" spans="1:15" ht="15">
      <c r="A11" s="45"/>
      <c r="B11" s="83"/>
      <c r="C11" s="92"/>
      <c r="D11" s="90"/>
      <c r="E11" s="51"/>
      <c r="F11" s="4"/>
      <c r="G11" s="90"/>
      <c r="H11" s="90"/>
      <c r="I11" s="90"/>
      <c r="J11" s="51"/>
      <c r="K11" s="4"/>
      <c r="L11" s="83"/>
      <c r="M11" s="92"/>
      <c r="N11" s="90"/>
      <c r="O11" s="52"/>
    </row>
    <row r="12" spans="1:15" ht="15">
      <c r="A12" s="45"/>
      <c r="B12" s="137" t="s">
        <v>43</v>
      </c>
      <c r="C12" s="92">
        <v>1.25</v>
      </c>
      <c r="D12" s="90"/>
      <c r="E12" s="51"/>
      <c r="F12" s="4"/>
      <c r="G12" s="83" t="s">
        <v>46</v>
      </c>
      <c r="H12" s="92">
        <v>1.5</v>
      </c>
      <c r="I12" s="90"/>
      <c r="J12" s="51"/>
      <c r="K12" s="4"/>
      <c r="L12" s="89" t="s">
        <v>50</v>
      </c>
      <c r="M12" s="92">
        <v>6.5</v>
      </c>
      <c r="N12" s="90"/>
      <c r="O12" s="52"/>
    </row>
    <row r="13" spans="1:21" ht="14.25" customHeight="1">
      <c r="A13" s="45"/>
      <c r="B13" s="83"/>
      <c r="C13" s="92"/>
      <c r="D13" s="90"/>
      <c r="E13" s="51"/>
      <c r="F13" s="4"/>
      <c r="G13" s="83"/>
      <c r="H13" s="92"/>
      <c r="I13" s="90"/>
      <c r="J13" s="51"/>
      <c r="K13" s="4"/>
      <c r="L13" s="89"/>
      <c r="M13" s="92"/>
      <c r="N13" s="90"/>
      <c r="O13" s="52"/>
      <c r="S13" s="178"/>
      <c r="T13" s="178"/>
      <c r="U13" s="178"/>
    </row>
    <row r="14" spans="1:15" ht="15">
      <c r="A14" s="45"/>
      <c r="B14" s="137" t="s">
        <v>44</v>
      </c>
      <c r="C14" s="92">
        <v>2.5</v>
      </c>
      <c r="D14" s="90"/>
      <c r="E14" s="51"/>
      <c r="F14" s="4"/>
      <c r="G14" s="83" t="s">
        <v>47</v>
      </c>
      <c r="H14" s="92">
        <v>2.5</v>
      </c>
      <c r="I14" s="90"/>
      <c r="J14" s="51"/>
      <c r="K14" s="4"/>
      <c r="L14" s="89" t="s">
        <v>51</v>
      </c>
      <c r="M14" s="92">
        <v>7</v>
      </c>
      <c r="N14" s="90"/>
      <c r="O14" s="52"/>
    </row>
    <row r="15" spans="1:15" ht="15">
      <c r="A15" s="45"/>
      <c r="B15" s="90"/>
      <c r="C15" s="90"/>
      <c r="D15" s="90"/>
      <c r="E15" s="52"/>
      <c r="F15" s="4"/>
      <c r="G15" s="83"/>
      <c r="H15" s="92"/>
      <c r="I15" s="90"/>
      <c r="J15" s="51"/>
      <c r="K15" s="4"/>
      <c r="L15" s="83"/>
      <c r="M15" s="92"/>
      <c r="N15" s="90"/>
      <c r="O15" s="52"/>
    </row>
    <row r="16" spans="1:15" ht="15">
      <c r="A16" s="45"/>
      <c r="B16" s="83"/>
      <c r="C16" s="92"/>
      <c r="D16" s="90"/>
      <c r="E16" s="51"/>
      <c r="F16" s="4"/>
      <c r="G16" s="83" t="s">
        <v>48</v>
      </c>
      <c r="H16" s="92">
        <v>0.9</v>
      </c>
      <c r="I16" s="90"/>
      <c r="J16" s="51"/>
      <c r="K16" s="4"/>
      <c r="L16" s="136" t="s">
        <v>52</v>
      </c>
      <c r="M16" s="92">
        <v>7.5</v>
      </c>
      <c r="N16" s="90"/>
      <c r="O16" s="52"/>
    </row>
    <row r="17" spans="1:15" ht="15">
      <c r="A17" s="45"/>
      <c r="B17" s="136" t="s">
        <v>66</v>
      </c>
      <c r="C17" s="92">
        <v>0.3</v>
      </c>
      <c r="D17" s="90"/>
      <c r="E17" s="51"/>
      <c r="F17" s="4"/>
      <c r="G17" s="83"/>
      <c r="H17" s="93"/>
      <c r="I17" s="86"/>
      <c r="J17" s="51"/>
      <c r="K17" s="4"/>
      <c r="L17" s="83"/>
      <c r="M17" s="92"/>
      <c r="N17" s="90"/>
      <c r="O17" s="52"/>
    </row>
    <row r="18" spans="1:15" ht="15">
      <c r="A18" s="45"/>
      <c r="B18" s="49"/>
      <c r="C18" s="93"/>
      <c r="D18" s="86"/>
      <c r="E18" s="51"/>
      <c r="F18" s="4"/>
      <c r="G18" s="84"/>
      <c r="H18" s="93"/>
      <c r="I18" s="50"/>
      <c r="J18" s="51"/>
      <c r="K18" s="4"/>
      <c r="L18" s="137" t="s">
        <v>53</v>
      </c>
      <c r="M18" s="92">
        <v>8</v>
      </c>
      <c r="N18" s="90"/>
      <c r="O18" s="52"/>
    </row>
    <row r="19" spans="1:15" ht="15">
      <c r="A19" s="45"/>
      <c r="B19" s="136" t="s">
        <v>67</v>
      </c>
      <c r="C19" s="92">
        <v>0.25</v>
      </c>
      <c r="D19" s="50"/>
      <c r="E19" s="51"/>
      <c r="F19" s="4"/>
      <c r="G19" s="49"/>
      <c r="H19" s="93"/>
      <c r="I19" s="50"/>
      <c r="J19" s="51"/>
      <c r="K19" s="4"/>
      <c r="L19" s="83"/>
      <c r="M19" s="92"/>
      <c r="N19" s="90"/>
      <c r="O19" s="52"/>
    </row>
    <row r="20" spans="1:15" ht="14.25" customHeight="1">
      <c r="A20" s="45"/>
      <c r="B20" s="49"/>
      <c r="C20" s="93"/>
      <c r="D20" s="50"/>
      <c r="E20" s="51"/>
      <c r="F20" s="4"/>
      <c r="G20" s="49"/>
      <c r="H20" s="93"/>
      <c r="I20" s="50"/>
      <c r="J20" s="51"/>
      <c r="K20" s="4"/>
      <c r="L20" s="137" t="s">
        <v>54</v>
      </c>
      <c r="M20" s="92">
        <v>7</v>
      </c>
      <c r="N20" s="90"/>
      <c r="O20" s="52"/>
    </row>
    <row r="21" spans="1:15" ht="14.25">
      <c r="A21" s="45"/>
      <c r="B21" s="49"/>
      <c r="C21" s="93"/>
      <c r="D21" s="50"/>
      <c r="E21" s="51"/>
      <c r="F21" s="4"/>
      <c r="G21" s="49"/>
      <c r="H21" s="93"/>
      <c r="I21" s="50"/>
      <c r="J21" s="51"/>
      <c r="K21" s="4"/>
      <c r="L21" s="90"/>
      <c r="M21" s="90"/>
      <c r="N21" s="90"/>
      <c r="O21" s="52"/>
    </row>
    <row r="22" spans="1:15" ht="15">
      <c r="A22" s="45"/>
      <c r="B22" s="49"/>
      <c r="C22" s="93"/>
      <c r="D22" s="50"/>
      <c r="E22" s="51"/>
      <c r="F22" s="4"/>
      <c r="G22" s="49"/>
      <c r="H22" s="93"/>
      <c r="I22" s="50"/>
      <c r="J22" s="51"/>
      <c r="K22" s="4"/>
      <c r="L22" s="83" t="s">
        <v>55</v>
      </c>
      <c r="M22" s="92">
        <v>6</v>
      </c>
      <c r="N22" s="86"/>
      <c r="O22" s="52"/>
    </row>
    <row r="23" spans="1:15" ht="15">
      <c r="A23" s="45"/>
      <c r="B23" s="49"/>
      <c r="C23" s="93"/>
      <c r="D23" s="50"/>
      <c r="E23" s="51"/>
      <c r="F23" s="4"/>
      <c r="G23" s="49"/>
      <c r="H23" s="93"/>
      <c r="I23" s="50"/>
      <c r="J23" s="51"/>
      <c r="K23" s="4"/>
      <c r="L23" s="90"/>
      <c r="M23" s="90"/>
      <c r="N23" s="86"/>
      <c r="O23" s="52"/>
    </row>
    <row r="24" spans="1:15" ht="14.25" customHeight="1">
      <c r="A24" s="45"/>
      <c r="B24" s="49"/>
      <c r="C24" s="93"/>
      <c r="D24" s="50"/>
      <c r="E24" s="51"/>
      <c r="F24" s="4"/>
      <c r="G24" s="49"/>
      <c r="H24" s="93"/>
      <c r="I24" s="50"/>
      <c r="J24" s="51"/>
      <c r="K24" s="4"/>
      <c r="L24" s="83"/>
      <c r="M24" s="92"/>
      <c r="N24" s="86"/>
      <c r="O24" s="52"/>
    </row>
    <row r="25" spans="1:15" ht="15">
      <c r="A25" s="45"/>
      <c r="B25" s="49"/>
      <c r="C25" s="93"/>
      <c r="D25" s="50"/>
      <c r="E25" s="51"/>
      <c r="F25" s="4"/>
      <c r="G25" s="49"/>
      <c r="H25" s="93"/>
      <c r="I25" s="50"/>
      <c r="J25" s="51"/>
      <c r="K25" s="4"/>
      <c r="L25" s="83"/>
      <c r="M25" s="92"/>
      <c r="N25" s="86"/>
      <c r="O25" s="52"/>
    </row>
    <row r="26" spans="1:15" ht="15">
      <c r="A26" s="45"/>
      <c r="B26" s="49"/>
      <c r="C26" s="93"/>
      <c r="D26" s="50"/>
      <c r="E26" s="51"/>
      <c r="F26" s="4"/>
      <c r="G26" s="49"/>
      <c r="H26" s="93"/>
      <c r="I26" s="50"/>
      <c r="J26" s="51"/>
      <c r="K26" s="4"/>
      <c r="L26" s="49"/>
      <c r="M26" s="93"/>
      <c r="N26" s="86"/>
      <c r="O26" s="52"/>
    </row>
    <row r="27" spans="1:15" ht="15">
      <c r="A27" s="45"/>
      <c r="B27" s="49"/>
      <c r="C27" s="93"/>
      <c r="D27" s="50"/>
      <c r="E27" s="51"/>
      <c r="F27" s="4"/>
      <c r="G27" s="49"/>
      <c r="H27" s="93"/>
      <c r="I27" s="50"/>
      <c r="J27" s="51"/>
      <c r="K27" s="4"/>
      <c r="L27" s="49"/>
      <c r="M27" s="93"/>
      <c r="N27" s="86"/>
      <c r="O27" s="52"/>
    </row>
    <row r="28" spans="1:15" ht="14.25">
      <c r="A28" s="45"/>
      <c r="B28" s="49"/>
      <c r="C28" s="93"/>
      <c r="D28" s="50"/>
      <c r="E28" s="51"/>
      <c r="F28" s="4"/>
      <c r="G28" s="49"/>
      <c r="H28" s="93"/>
      <c r="I28" s="50"/>
      <c r="J28" s="51"/>
      <c r="K28" s="4"/>
      <c r="L28" s="49"/>
      <c r="M28" s="93"/>
      <c r="N28" s="50"/>
      <c r="O28" s="52"/>
    </row>
    <row r="29" spans="1:15" ht="14.25">
      <c r="A29" s="45"/>
      <c r="B29" s="49"/>
      <c r="C29" s="93"/>
      <c r="D29" s="50"/>
      <c r="E29" s="51"/>
      <c r="F29" s="4"/>
      <c r="G29" s="49"/>
      <c r="H29" s="93"/>
      <c r="I29" s="50"/>
      <c r="J29" s="51"/>
      <c r="K29" s="4"/>
      <c r="L29" s="49"/>
      <c r="M29" s="93"/>
      <c r="N29" s="50"/>
      <c r="O29" s="52"/>
    </row>
    <row r="30" spans="1:15" ht="14.25">
      <c r="A30" s="45"/>
      <c r="B30" s="49"/>
      <c r="C30" s="93"/>
      <c r="D30" s="50"/>
      <c r="E30" s="51"/>
      <c r="F30" s="4"/>
      <c r="G30" s="49"/>
      <c r="H30" s="93"/>
      <c r="I30" s="50"/>
      <c r="J30" s="51"/>
      <c r="K30" s="4"/>
      <c r="L30" s="49"/>
      <c r="M30" s="93"/>
      <c r="N30" s="50"/>
      <c r="O30" s="52"/>
    </row>
    <row r="31" spans="1:15" ht="14.25">
      <c r="A31" s="45"/>
      <c r="B31" s="49"/>
      <c r="C31" s="93"/>
      <c r="D31" s="50"/>
      <c r="E31" s="51"/>
      <c r="F31" s="4"/>
      <c r="G31" s="49"/>
      <c r="H31" s="93"/>
      <c r="I31" s="50"/>
      <c r="J31" s="51"/>
      <c r="K31" s="4"/>
      <c r="L31" s="49"/>
      <c r="M31" s="93"/>
      <c r="N31" s="50"/>
      <c r="O31" s="52"/>
    </row>
    <row r="32" spans="1:15" ht="14.25">
      <c r="A32" s="45"/>
      <c r="B32" s="49"/>
      <c r="C32" s="93"/>
      <c r="D32" s="50"/>
      <c r="E32" s="51"/>
      <c r="F32" s="4"/>
      <c r="G32" s="49"/>
      <c r="H32" s="93"/>
      <c r="I32" s="50"/>
      <c r="J32" s="51"/>
      <c r="K32" s="4"/>
      <c r="L32" s="49"/>
      <c r="M32" s="93"/>
      <c r="N32" s="50"/>
      <c r="O32" s="52"/>
    </row>
    <row r="33" spans="1:15" ht="14.25">
      <c r="A33" s="45"/>
      <c r="B33" s="49"/>
      <c r="C33" s="93"/>
      <c r="D33" s="50"/>
      <c r="E33" s="51"/>
      <c r="F33" s="4"/>
      <c r="G33" s="49"/>
      <c r="H33" s="93"/>
      <c r="I33" s="50"/>
      <c r="J33" s="51"/>
      <c r="K33" s="4"/>
      <c r="L33" s="49"/>
      <c r="M33" s="93"/>
      <c r="N33" s="50"/>
      <c r="O33" s="52"/>
    </row>
    <row r="34" spans="1:15" ht="14.25">
      <c r="A34" s="45"/>
      <c r="B34" s="49"/>
      <c r="C34" s="93"/>
      <c r="D34" s="50"/>
      <c r="E34" s="51"/>
      <c r="F34" s="4"/>
      <c r="G34" s="49"/>
      <c r="H34" s="93"/>
      <c r="I34" s="50"/>
      <c r="J34" s="51"/>
      <c r="K34" s="4"/>
      <c r="L34" s="49"/>
      <c r="M34" s="93"/>
      <c r="N34" s="50"/>
      <c r="O34" s="52"/>
    </row>
    <row r="35" spans="1:15" ht="14.25">
      <c r="A35" s="45"/>
      <c r="B35" s="49"/>
      <c r="C35" s="93"/>
      <c r="D35" s="50"/>
      <c r="E35" s="52"/>
      <c r="F35" s="4"/>
      <c r="G35" s="49"/>
      <c r="H35" s="93"/>
      <c r="I35" s="50"/>
      <c r="J35" s="51"/>
      <c r="K35" s="4"/>
      <c r="L35" s="49"/>
      <c r="M35" s="93"/>
      <c r="N35" s="50"/>
      <c r="O35" s="52"/>
    </row>
    <row r="36" spans="1:15" ht="14.25">
      <c r="A36" s="45"/>
      <c r="B36" s="49"/>
      <c r="C36" s="93"/>
      <c r="D36" s="50"/>
      <c r="E36" s="51"/>
      <c r="F36" s="4"/>
      <c r="G36" s="49"/>
      <c r="H36" s="93"/>
      <c r="I36" s="50"/>
      <c r="J36" s="51"/>
      <c r="K36" s="4"/>
      <c r="L36" s="49"/>
      <c r="M36" s="93"/>
      <c r="N36" s="50"/>
      <c r="O36" s="52"/>
    </row>
    <row r="37" spans="1:15" ht="14.25">
      <c r="A37" s="45"/>
      <c r="B37" s="49"/>
      <c r="C37" s="93"/>
      <c r="D37" s="50"/>
      <c r="E37" s="51"/>
      <c r="F37" s="4"/>
      <c r="G37" s="49"/>
      <c r="H37" s="93"/>
      <c r="I37" s="50"/>
      <c r="J37" s="51"/>
      <c r="K37" s="4"/>
      <c r="L37" s="49"/>
      <c r="M37" s="93"/>
      <c r="N37" s="50"/>
      <c r="O37" s="52"/>
    </row>
    <row r="38" spans="1:15" ht="14.25">
      <c r="A38" s="45"/>
      <c r="B38" s="49"/>
      <c r="C38" s="93"/>
      <c r="D38" s="50"/>
      <c r="E38" s="51"/>
      <c r="F38" s="4"/>
      <c r="G38" s="49"/>
      <c r="H38" s="93"/>
      <c r="I38" s="50"/>
      <c r="J38" s="51"/>
      <c r="K38" s="4"/>
      <c r="L38" s="49"/>
      <c r="M38" s="93"/>
      <c r="N38" s="50"/>
      <c r="O38" s="52"/>
    </row>
    <row r="39" spans="1:15" ht="14.25">
      <c r="A39" s="45"/>
      <c r="B39" s="49"/>
      <c r="C39" s="93"/>
      <c r="D39" s="50"/>
      <c r="E39" s="51"/>
      <c r="F39" s="4"/>
      <c r="G39" s="49"/>
      <c r="H39" s="93"/>
      <c r="I39" s="50"/>
      <c r="J39" s="51"/>
      <c r="K39" s="4"/>
      <c r="L39" s="49"/>
      <c r="M39" s="93"/>
      <c r="N39" s="50"/>
      <c r="O39" s="52"/>
    </row>
    <row r="40" spans="1:15" ht="14.25">
      <c r="A40" s="45"/>
      <c r="B40" s="49"/>
      <c r="C40" s="93"/>
      <c r="D40" s="50"/>
      <c r="E40" s="51"/>
      <c r="F40" s="4"/>
      <c r="G40" s="49"/>
      <c r="H40" s="93"/>
      <c r="I40" s="50"/>
      <c r="J40" s="51"/>
      <c r="K40" s="4"/>
      <c r="L40" s="49"/>
      <c r="M40" s="93"/>
      <c r="N40" s="50"/>
      <c r="O40" s="52"/>
    </row>
    <row r="41" spans="1:15" ht="14.25">
      <c r="A41" s="45"/>
      <c r="B41" s="49"/>
      <c r="C41" s="93"/>
      <c r="D41" s="50"/>
      <c r="E41" s="51"/>
      <c r="F41" s="4"/>
      <c r="G41" s="49"/>
      <c r="H41" s="93"/>
      <c r="I41" s="50"/>
      <c r="J41" s="51"/>
      <c r="K41" s="4"/>
      <c r="L41" s="49"/>
      <c r="M41" s="93"/>
      <c r="N41" s="50"/>
      <c r="O41" s="52"/>
    </row>
    <row r="42" spans="1:15" ht="14.25">
      <c r="A42" s="45"/>
      <c r="B42" s="49"/>
      <c r="C42" s="93"/>
      <c r="D42" s="50"/>
      <c r="E42" s="51"/>
      <c r="F42" s="4"/>
      <c r="G42" s="49"/>
      <c r="H42" s="93"/>
      <c r="I42" s="50"/>
      <c r="J42" s="51"/>
      <c r="K42" s="4"/>
      <c r="L42" s="49"/>
      <c r="M42" s="93"/>
      <c r="N42" s="50"/>
      <c r="O42" s="52"/>
    </row>
    <row r="43" spans="1:15" ht="14.25" customHeight="1">
      <c r="A43" s="45"/>
      <c r="B43" s="49"/>
      <c r="C43" s="93"/>
      <c r="D43" s="50"/>
      <c r="E43" s="51"/>
      <c r="F43" s="4"/>
      <c r="G43" s="49"/>
      <c r="H43" s="93"/>
      <c r="I43" s="50"/>
      <c r="J43" s="51"/>
      <c r="K43" s="4"/>
      <c r="L43" s="49"/>
      <c r="M43" s="93"/>
      <c r="N43" s="50"/>
      <c r="O43" s="52"/>
    </row>
    <row r="44" spans="1:15" ht="14.25">
      <c r="A44" s="45"/>
      <c r="B44" s="49"/>
      <c r="C44" s="93"/>
      <c r="D44" s="50"/>
      <c r="E44" s="51"/>
      <c r="F44" s="4"/>
      <c r="G44" s="49"/>
      <c r="H44" s="93"/>
      <c r="I44" s="50"/>
      <c r="J44" s="51"/>
      <c r="K44" s="4"/>
      <c r="L44" s="49"/>
      <c r="M44" s="93"/>
      <c r="N44" s="50"/>
      <c r="O44" s="52"/>
    </row>
    <row r="45" spans="1:15" ht="14.25">
      <c r="A45" s="45"/>
      <c r="B45" s="49"/>
      <c r="C45" s="93"/>
      <c r="D45" s="50"/>
      <c r="E45" s="51"/>
      <c r="F45" s="4"/>
      <c r="G45" s="49"/>
      <c r="H45" s="93"/>
      <c r="I45" s="50"/>
      <c r="J45" s="51"/>
      <c r="K45" s="4"/>
      <c r="L45" s="49"/>
      <c r="M45" s="93"/>
      <c r="N45" s="50"/>
      <c r="O45" s="52"/>
    </row>
    <row r="46" spans="1:15" ht="14.25">
      <c r="A46" s="45"/>
      <c r="B46" s="49"/>
      <c r="C46" s="50"/>
      <c r="D46" s="50"/>
      <c r="E46" s="51"/>
      <c r="F46" s="4"/>
      <c r="G46" s="49"/>
      <c r="H46" s="50"/>
      <c r="I46" s="50"/>
      <c r="J46" s="51"/>
      <c r="K46" s="4"/>
      <c r="L46" s="49"/>
      <c r="M46" s="93"/>
      <c r="N46" s="50"/>
      <c r="O46" s="52"/>
    </row>
    <row r="47" spans="1:15" ht="14.25">
      <c r="A47" s="45"/>
      <c r="B47" s="49"/>
      <c r="C47" s="50"/>
      <c r="D47" s="50"/>
      <c r="E47" s="51"/>
      <c r="F47" s="4"/>
      <c r="G47" s="49"/>
      <c r="H47" s="50"/>
      <c r="I47" s="50"/>
      <c r="J47" s="51"/>
      <c r="K47" s="4"/>
      <c r="L47" s="49"/>
      <c r="M47" s="50"/>
      <c r="N47" s="50"/>
      <c r="O47" s="52"/>
    </row>
    <row r="48" spans="1:15" ht="14.25" customHeight="1" thickBot="1">
      <c r="A48" s="45"/>
      <c r="B48" s="53"/>
      <c r="C48" s="54"/>
      <c r="D48" s="54"/>
      <c r="E48" s="55"/>
      <c r="F48" s="4"/>
      <c r="G48" s="53"/>
      <c r="H48" s="54"/>
      <c r="I48" s="54"/>
      <c r="J48" s="55"/>
      <c r="K48" s="4"/>
      <c r="L48" s="53"/>
      <c r="M48" s="54"/>
      <c r="N48" s="54"/>
      <c r="O48" s="56"/>
    </row>
    <row r="49" spans="1:2" ht="5.25" customHeight="1">
      <c r="A49" s="57"/>
      <c r="B49" s="57"/>
    </row>
  </sheetData>
  <mergeCells count="9">
    <mergeCell ref="B3:J3"/>
    <mergeCell ref="N5:O5"/>
    <mergeCell ref="L5:M5"/>
    <mergeCell ref="S13:U13"/>
    <mergeCell ref="L3:O3"/>
    <mergeCell ref="D5:E5"/>
    <mergeCell ref="B5:C5"/>
    <mergeCell ref="I5:J5"/>
    <mergeCell ref="G5:H5"/>
  </mergeCells>
  <printOptions horizontalCentered="1" verticalCentered="1"/>
  <pageMargins left="0" right="0" top="0" bottom="0.25" header="0" footer="0"/>
  <pageSetup fitToHeight="1" fitToWidth="1" horizontalDpi="180" verticalDpi="180" orientation="landscape" scale="91" r:id="rId1"/>
  <headerFooter alignWithMargins="0">
    <oddFooter>&amp;L&amp;8&amp;F, &amp;A&amp;C&amp;8Page &amp;P of &amp;N&amp;R&amp;8&amp;D,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4" width="10.00390625" style="0" customWidth="1"/>
    <col min="5" max="5" width="10.140625" style="0" customWidth="1"/>
    <col min="6" max="10" width="10.00390625" style="0" customWidth="1"/>
    <col min="11" max="11" width="10.140625" style="0" customWidth="1"/>
    <col min="12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109">
        <f ca="1">TODAY()</f>
        <v>37937</v>
      </c>
      <c r="C2" s="149" t="s">
        <v>56</v>
      </c>
      <c r="D2" s="186" t="s">
        <v>125</v>
      </c>
      <c r="E2" s="187"/>
      <c r="F2" s="187"/>
      <c r="G2" s="187"/>
      <c r="H2" s="187"/>
      <c r="I2" s="187"/>
      <c r="J2" s="187"/>
      <c r="K2" s="187"/>
      <c r="L2" s="187"/>
      <c r="M2" s="188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195" t="s">
        <v>72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134" t="s">
        <v>118</v>
      </c>
      <c r="C6" s="139" t="s">
        <v>75</v>
      </c>
      <c r="D6" s="32" t="s">
        <v>35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6</v>
      </c>
      <c r="K6" s="2" t="s">
        <v>7</v>
      </c>
      <c r="L6" s="5" t="s">
        <v>8</v>
      </c>
      <c r="M6" s="155" t="s">
        <v>126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7"/>
    </row>
    <row r="8" spans="2:13" ht="16.5" customHeight="1" thickBot="1" thickTop="1">
      <c r="B8" s="138" t="s">
        <v>73</v>
      </c>
      <c r="C8" s="140" t="s">
        <v>60</v>
      </c>
      <c r="D8" s="156" t="s">
        <v>127</v>
      </c>
      <c r="E8" s="96" t="s">
        <v>128</v>
      </c>
      <c r="F8" s="158" t="s">
        <v>129</v>
      </c>
      <c r="G8" s="157" t="s">
        <v>130</v>
      </c>
      <c r="H8" s="157" t="s">
        <v>131</v>
      </c>
      <c r="I8" s="158" t="s">
        <v>132</v>
      </c>
      <c r="J8" s="158" t="s">
        <v>133</v>
      </c>
      <c r="K8" s="159" t="s">
        <v>134</v>
      </c>
      <c r="L8" s="158" t="s">
        <v>135</v>
      </c>
      <c r="M8" s="160" t="s">
        <v>136</v>
      </c>
    </row>
    <row r="9" spans="2:13" ht="3.75" customHeight="1" thickBot="1">
      <c r="B9" s="111"/>
      <c r="C9" s="4"/>
      <c r="D9" s="4"/>
      <c r="E9" s="4"/>
      <c r="F9" s="4"/>
      <c r="G9" s="4"/>
      <c r="H9" s="4"/>
      <c r="I9" s="4"/>
      <c r="J9" s="4"/>
      <c r="K9" s="4"/>
      <c r="L9" s="4"/>
      <c r="M9" s="108"/>
    </row>
    <row r="10" spans="2:13" ht="15" customHeight="1" thickBot="1" thickTop="1">
      <c r="B10" s="138" t="s">
        <v>74</v>
      </c>
      <c r="C10" s="27" t="s">
        <v>40</v>
      </c>
      <c r="D10" s="7" t="s">
        <v>76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61" t="s">
        <v>137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08"/>
    </row>
    <row r="12" spans="2:13" ht="15.75" thickBot="1">
      <c r="B12" s="197" t="s">
        <v>61</v>
      </c>
      <c r="C12" s="198"/>
      <c r="D12" s="97">
        <v>14</v>
      </c>
      <c r="E12" s="98">
        <v>14</v>
      </c>
      <c r="F12" s="98">
        <v>16</v>
      </c>
      <c r="G12" s="98">
        <v>20</v>
      </c>
      <c r="H12" s="98">
        <v>20</v>
      </c>
      <c r="I12" s="98">
        <v>20</v>
      </c>
      <c r="J12" s="98">
        <v>20</v>
      </c>
      <c r="K12" s="98">
        <v>20</v>
      </c>
      <c r="L12" s="98">
        <v>20</v>
      </c>
      <c r="M12" s="162" t="s">
        <v>138</v>
      </c>
    </row>
    <row r="13" spans="2:13" ht="13.5" thickTop="1">
      <c r="B13" s="122" t="str">
        <f>'Таблица цен'!B17</f>
        <v>Сибирская весенняя трава</v>
      </c>
      <c r="C13" s="128">
        <f>'Таблица цен'!C17</f>
        <v>0.3</v>
      </c>
      <c r="D13" s="126">
        <v>57.7</v>
      </c>
      <c r="E13" s="17">
        <v>47.8</v>
      </c>
      <c r="F13" s="17">
        <v>41.6</v>
      </c>
      <c r="G13" s="17">
        <v>51</v>
      </c>
      <c r="H13" s="17">
        <v>53.2</v>
      </c>
      <c r="I13" s="17">
        <v>54.9</v>
      </c>
      <c r="J13" s="17">
        <v>55.6</v>
      </c>
      <c r="K13" s="17">
        <v>52.4</v>
      </c>
      <c r="L13" s="17">
        <v>50.9</v>
      </c>
      <c r="M13" s="17"/>
    </row>
    <row r="14" spans="2:13" ht="12.75">
      <c r="B14" s="123" t="str">
        <f>'Таблица цен'!G12</f>
        <v>Овес</v>
      </c>
      <c r="C14" s="87">
        <f>'Таблица цен'!H12</f>
        <v>1.5</v>
      </c>
      <c r="D14" s="127">
        <v>2.5</v>
      </c>
      <c r="E14" s="19">
        <v>2.5</v>
      </c>
      <c r="F14" s="19">
        <v>2</v>
      </c>
      <c r="G14" s="19">
        <v>2</v>
      </c>
      <c r="H14" s="19">
        <v>2.5</v>
      </c>
      <c r="I14" s="19">
        <v>2.5</v>
      </c>
      <c r="J14" s="19">
        <v>2.5</v>
      </c>
      <c r="K14" s="19">
        <v>2.5</v>
      </c>
      <c r="L14" s="19">
        <v>3.5</v>
      </c>
      <c r="M14" s="19"/>
    </row>
    <row r="15" spans="2:13" ht="12.75">
      <c r="B15" s="123" t="str">
        <f>'Таблица цен'!G14</f>
        <v>Пшеница</v>
      </c>
      <c r="C15" s="87">
        <f>'Таблица цен'!H14</f>
        <v>2.5</v>
      </c>
      <c r="D15" s="127">
        <v>2</v>
      </c>
      <c r="E15" s="19">
        <v>2.5</v>
      </c>
      <c r="F15" s="19">
        <v>2</v>
      </c>
      <c r="G15" s="19">
        <v>2.5</v>
      </c>
      <c r="H15" s="19">
        <v>2.5</v>
      </c>
      <c r="I15" s="19">
        <v>2.5</v>
      </c>
      <c r="J15" s="19">
        <v>2.5</v>
      </c>
      <c r="K15" s="19">
        <v>2.5</v>
      </c>
      <c r="L15" s="19">
        <v>3.5</v>
      </c>
      <c r="M15" s="19"/>
    </row>
    <row r="16" spans="2:13" ht="12.75">
      <c r="B16" s="123" t="str">
        <f>'Таблица цен'!G16</f>
        <v>Пшеничные высевки</v>
      </c>
      <c r="C16" s="87">
        <f>'Таблица цен'!H16</f>
        <v>0.9</v>
      </c>
      <c r="D16" s="127">
        <v>0.5</v>
      </c>
      <c r="E16" s="19">
        <v>2</v>
      </c>
      <c r="F16" s="19">
        <v>2</v>
      </c>
      <c r="G16" s="19">
        <v>2</v>
      </c>
      <c r="H16" s="19">
        <v>2</v>
      </c>
      <c r="I16" s="19">
        <v>2</v>
      </c>
      <c r="J16" s="19">
        <v>2</v>
      </c>
      <c r="K16" s="19">
        <v>2</v>
      </c>
      <c r="L16" s="19"/>
      <c r="M16" s="19"/>
    </row>
    <row r="17" spans="2:13" ht="12.75">
      <c r="B17" s="123" t="str">
        <f>'Таблица цен'!L10</f>
        <v>Подсолн. жмых со скорлупой</v>
      </c>
      <c r="C17" s="87">
        <f>'Таблица цен'!M10</f>
        <v>5</v>
      </c>
      <c r="D17" s="127"/>
      <c r="E17" s="19"/>
      <c r="F17" s="19">
        <v>3</v>
      </c>
      <c r="G17" s="19"/>
      <c r="H17" s="19"/>
      <c r="I17" s="19"/>
      <c r="J17" s="19"/>
      <c r="K17" s="19"/>
      <c r="L17" s="19"/>
      <c r="M17" s="19"/>
    </row>
    <row r="18" spans="2:13" ht="12.75">
      <c r="B18" s="123" t="str">
        <f>'Таблица цен'!L12</f>
        <v>Соевый жмых, 44% хим.</v>
      </c>
      <c r="C18" s="87">
        <f>'Таблица цен'!M12</f>
        <v>6.5</v>
      </c>
      <c r="D18" s="127"/>
      <c r="E18" s="19"/>
      <c r="F18" s="19"/>
      <c r="G18" s="19">
        <v>1.7</v>
      </c>
      <c r="H18" s="19"/>
      <c r="I18" s="19"/>
      <c r="J18" s="19"/>
      <c r="K18" s="19"/>
      <c r="L18" s="19">
        <v>1.7</v>
      </c>
      <c r="M18" s="19"/>
    </row>
    <row r="19" spans="2:13" ht="12.75">
      <c r="B19" s="123" t="str">
        <f>'Таблица цен'!L14</f>
        <v>Соевый жмых, 48% хим.</v>
      </c>
      <c r="C19" s="87">
        <f>'Таблица цен'!M14</f>
        <v>7</v>
      </c>
      <c r="D19" s="127"/>
      <c r="E19" s="19"/>
      <c r="F19" s="19"/>
      <c r="G19" s="19"/>
      <c r="H19" s="19">
        <v>1.2</v>
      </c>
      <c r="I19" s="19"/>
      <c r="J19" s="19"/>
      <c r="K19" s="19"/>
      <c r="L19" s="19"/>
      <c r="M19" s="19"/>
    </row>
    <row r="20" spans="2:13" ht="12.75">
      <c r="B20" s="123" t="str">
        <f>'Таблица цен'!L16</f>
        <v>Соевый жмых, экспеллер</v>
      </c>
      <c r="C20" s="87">
        <f>'Таблица цен'!M16</f>
        <v>7.5</v>
      </c>
      <c r="D20" s="127"/>
      <c r="E20" s="19"/>
      <c r="F20" s="19"/>
      <c r="G20" s="19"/>
      <c r="H20" s="19"/>
      <c r="I20" s="19">
        <v>0.8</v>
      </c>
      <c r="J20" s="19"/>
      <c r="K20" s="19"/>
      <c r="L20" s="19"/>
      <c r="M20" s="19"/>
    </row>
    <row r="21" spans="2:13" ht="12.75">
      <c r="B21" s="124" t="str">
        <f>'Таблица цен'!L18</f>
        <v>Соевый жмых, высок. темп.</v>
      </c>
      <c r="C21" s="87">
        <f>'Таблица цен'!M18</f>
        <v>8</v>
      </c>
      <c r="D21" s="127"/>
      <c r="E21" s="19"/>
      <c r="F21" s="19"/>
      <c r="G21" s="19"/>
      <c r="H21" s="19"/>
      <c r="I21" s="19"/>
      <c r="J21" s="19">
        <v>0.7</v>
      </c>
      <c r="K21" s="19"/>
      <c r="L21" s="19"/>
      <c r="M21" s="19"/>
    </row>
    <row r="22" spans="2:13" ht="12.75">
      <c r="B22" s="124" t="str">
        <f>'Таблица цен'!L20</f>
        <v>Жмых хлокового семя, хим.</v>
      </c>
      <c r="C22" s="87">
        <f>'Таблица цен'!M20</f>
        <v>7</v>
      </c>
      <c r="D22" s="127"/>
      <c r="E22" s="19"/>
      <c r="F22" s="19"/>
      <c r="G22" s="19"/>
      <c r="H22" s="19"/>
      <c r="I22" s="19"/>
      <c r="J22" s="19"/>
      <c r="K22" s="19">
        <v>1.3</v>
      </c>
      <c r="L22" s="19"/>
      <c r="M22" s="19"/>
    </row>
    <row r="23" spans="2:13" ht="12.75">
      <c r="B23" s="124" t="str">
        <f>'Таблица цен'!L22</f>
        <v>Мочевина</v>
      </c>
      <c r="C23" s="87">
        <f>'Таблица цен'!M22</f>
        <v>6</v>
      </c>
      <c r="D23" s="34"/>
      <c r="E23" s="24"/>
      <c r="F23" s="24"/>
      <c r="G23" s="24"/>
      <c r="H23" s="24"/>
      <c r="I23" s="24"/>
      <c r="J23" s="24"/>
      <c r="K23" s="24"/>
      <c r="L23" s="24"/>
      <c r="M23" s="24"/>
    </row>
    <row r="24" spans="2:14" ht="13.5" thickBot="1">
      <c r="B24" s="125"/>
      <c r="C24" s="129"/>
      <c r="D24" s="36"/>
      <c r="E24" s="23"/>
      <c r="F24" s="23"/>
      <c r="G24" s="23"/>
      <c r="H24" s="23"/>
      <c r="I24" s="23"/>
      <c r="J24" s="23"/>
      <c r="K24" s="23"/>
      <c r="L24" s="23"/>
      <c r="M24" s="23"/>
      <c r="N24" s="99"/>
    </row>
    <row r="25" spans="2:14" ht="13.5" thickBot="1">
      <c r="B25" s="143" t="s">
        <v>77</v>
      </c>
      <c r="C25" s="199" t="s">
        <v>139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1"/>
      <c r="N25" s="88"/>
    </row>
    <row r="26" spans="2:13" ht="13.5" thickTop="1">
      <c r="B26" s="18" t="s">
        <v>78</v>
      </c>
      <c r="C26" s="130">
        <v>50</v>
      </c>
      <c r="D26" s="37"/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/>
    </row>
    <row r="27" spans="2:13" ht="12.75">
      <c r="B27" s="22" t="s">
        <v>79</v>
      </c>
      <c r="C27" s="58">
        <v>5</v>
      </c>
      <c r="D27" s="34"/>
      <c r="E27" s="24">
        <v>0.16</v>
      </c>
      <c r="F27" s="24">
        <v>0.16</v>
      </c>
      <c r="G27" s="24">
        <v>0.16</v>
      </c>
      <c r="H27" s="24">
        <v>0.16</v>
      </c>
      <c r="I27" s="24">
        <v>0.16</v>
      </c>
      <c r="J27" s="24">
        <v>0.16</v>
      </c>
      <c r="K27" s="24">
        <v>0.16</v>
      </c>
      <c r="L27" s="24">
        <v>0.1</v>
      </c>
      <c r="M27" s="24"/>
    </row>
    <row r="28" spans="2:13" ht="12.75">
      <c r="B28" s="22" t="s">
        <v>80</v>
      </c>
      <c r="C28" s="58">
        <v>2</v>
      </c>
      <c r="D28" s="34">
        <v>0.1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/>
    </row>
    <row r="29" spans="2:13" ht="12.75" customHeight="1" thickBot="1">
      <c r="B29" s="25" t="s">
        <v>81</v>
      </c>
      <c r="C29" s="59">
        <v>6</v>
      </c>
      <c r="D29" s="36"/>
      <c r="E29" s="23"/>
      <c r="F29" s="23"/>
      <c r="G29" s="23"/>
      <c r="H29" s="23"/>
      <c r="I29" s="23"/>
      <c r="J29" s="23"/>
      <c r="K29" s="23"/>
      <c r="L29" s="23">
        <v>0.06</v>
      </c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82</v>
      </c>
      <c r="C31" s="196" t="s">
        <v>116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1"/>
      <c r="N31" s="88"/>
    </row>
    <row r="32" spans="2:13" ht="3.75" customHeight="1" thickBot="1">
      <c r="B32" s="6"/>
      <c r="C32" s="67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144" t="s">
        <v>83</v>
      </c>
      <c r="C33" s="101" t="s">
        <v>101</v>
      </c>
      <c r="D33" s="74">
        <v>16.1</v>
      </c>
      <c r="E33" s="17">
        <v>16.1</v>
      </c>
      <c r="F33" s="17">
        <v>16.8</v>
      </c>
      <c r="G33" s="17">
        <v>18.3</v>
      </c>
      <c r="H33" s="17">
        <v>18.3</v>
      </c>
      <c r="I33" s="17">
        <v>18.3</v>
      </c>
      <c r="J33" s="17">
        <v>18.3</v>
      </c>
      <c r="K33" s="17">
        <v>18.3</v>
      </c>
      <c r="L33" s="17">
        <v>18.3</v>
      </c>
      <c r="M33" s="17"/>
    </row>
    <row r="34" spans="2:13" ht="12.75" customHeight="1">
      <c r="B34" s="145" t="s">
        <v>84</v>
      </c>
      <c r="C34" s="102" t="s">
        <v>102</v>
      </c>
      <c r="D34" s="75">
        <v>18</v>
      </c>
      <c r="E34" s="19">
        <v>18.3</v>
      </c>
      <c r="F34" s="19">
        <v>19.3</v>
      </c>
      <c r="G34" s="19">
        <v>23.2</v>
      </c>
      <c r="H34" s="19">
        <v>22.9</v>
      </c>
      <c r="I34" s="19">
        <v>22.8</v>
      </c>
      <c r="J34" s="19">
        <v>22.5</v>
      </c>
      <c r="K34" s="19">
        <v>22.6</v>
      </c>
      <c r="L34" s="19">
        <v>23.5</v>
      </c>
      <c r="M34" s="19"/>
    </row>
    <row r="35" spans="2:13" ht="12.75">
      <c r="B35" s="145" t="s">
        <v>85</v>
      </c>
      <c r="C35" s="102" t="s">
        <v>103</v>
      </c>
      <c r="D35" s="75">
        <v>13.9</v>
      </c>
      <c r="E35" s="19">
        <v>14</v>
      </c>
      <c r="F35" s="19">
        <v>15.1</v>
      </c>
      <c r="G35" s="19">
        <v>20.1</v>
      </c>
      <c r="H35" s="19">
        <v>20</v>
      </c>
      <c r="I35" s="19">
        <v>20.1</v>
      </c>
      <c r="J35" s="19">
        <v>20.4</v>
      </c>
      <c r="K35" s="19">
        <v>20.1</v>
      </c>
      <c r="L35" s="19">
        <v>20.2</v>
      </c>
      <c r="M35" s="19"/>
    </row>
    <row r="36" spans="2:13" ht="13.5" thickBot="1">
      <c r="B36" s="22" t="s">
        <v>88</v>
      </c>
      <c r="C36" s="103" t="s">
        <v>104</v>
      </c>
      <c r="D36" s="76">
        <v>412</v>
      </c>
      <c r="E36" s="20">
        <v>390</v>
      </c>
      <c r="F36" s="20">
        <v>785</v>
      </c>
      <c r="G36" s="20">
        <v>774</v>
      </c>
      <c r="H36" s="20">
        <v>668</v>
      </c>
      <c r="I36" s="20">
        <v>471</v>
      </c>
      <c r="J36" s="20">
        <v>450</v>
      </c>
      <c r="K36" s="20">
        <v>603</v>
      </c>
      <c r="L36" s="20">
        <v>705</v>
      </c>
      <c r="M36" s="20"/>
    </row>
    <row r="37" spans="2:13" ht="13.5" thickTop="1">
      <c r="B37" s="22" t="s">
        <v>89</v>
      </c>
      <c r="C37" s="104" t="s">
        <v>105</v>
      </c>
      <c r="D37" s="76">
        <v>-6</v>
      </c>
      <c r="E37" s="20">
        <v>-1</v>
      </c>
      <c r="F37" s="20">
        <v>-60</v>
      </c>
      <c r="G37" s="20">
        <v>4</v>
      </c>
      <c r="H37" s="20">
        <v>0</v>
      </c>
      <c r="I37" s="20">
        <v>6</v>
      </c>
      <c r="J37" s="20">
        <v>25</v>
      </c>
      <c r="K37" s="20">
        <v>4</v>
      </c>
      <c r="L37" s="20">
        <v>13</v>
      </c>
      <c r="M37" s="20"/>
    </row>
    <row r="38" spans="2:13" ht="12.75">
      <c r="B38" s="35" t="s">
        <v>90</v>
      </c>
      <c r="C38" s="68" t="s">
        <v>102</v>
      </c>
      <c r="D38" s="75">
        <v>15.3</v>
      </c>
      <c r="E38" s="20">
        <v>15.2</v>
      </c>
      <c r="F38" s="20">
        <v>17.4</v>
      </c>
      <c r="G38" s="20">
        <v>18.4</v>
      </c>
      <c r="H38" s="19">
        <v>17.5</v>
      </c>
      <c r="I38" s="19">
        <v>16.5</v>
      </c>
      <c r="J38" s="19">
        <v>16.6</v>
      </c>
      <c r="K38" s="19">
        <v>17.5</v>
      </c>
      <c r="L38" s="19">
        <v>17.8</v>
      </c>
      <c r="M38" s="19"/>
    </row>
    <row r="39" spans="2:13" ht="12.75">
      <c r="B39" s="146" t="s">
        <v>91</v>
      </c>
      <c r="C39" s="68" t="s">
        <v>106</v>
      </c>
      <c r="D39" s="76">
        <v>12.5</v>
      </c>
      <c r="E39" s="20">
        <v>12.4</v>
      </c>
      <c r="F39" s="20">
        <v>14.4</v>
      </c>
      <c r="G39" s="19">
        <v>14.2</v>
      </c>
      <c r="H39" s="19">
        <v>13.6</v>
      </c>
      <c r="I39" s="19">
        <v>12.5</v>
      </c>
      <c r="J39" s="19">
        <v>12.3</v>
      </c>
      <c r="K39" s="19">
        <v>13.1</v>
      </c>
      <c r="L39" s="20">
        <v>13.9</v>
      </c>
      <c r="M39" s="19"/>
    </row>
    <row r="40" spans="2:13" ht="12.75">
      <c r="B40" s="146" t="s">
        <v>114</v>
      </c>
      <c r="C40" s="68" t="s">
        <v>107</v>
      </c>
      <c r="D40" s="76">
        <v>2.9</v>
      </c>
      <c r="E40" s="20">
        <v>2.8</v>
      </c>
      <c r="F40" s="20">
        <v>3</v>
      </c>
      <c r="G40" s="19">
        <v>3.9</v>
      </c>
      <c r="H40" s="19">
        <v>4</v>
      </c>
      <c r="I40" s="20">
        <v>4</v>
      </c>
      <c r="J40" s="20">
        <v>4.1</v>
      </c>
      <c r="K40" s="19">
        <v>4</v>
      </c>
      <c r="L40" s="20">
        <v>3.9</v>
      </c>
      <c r="M40" s="20"/>
    </row>
    <row r="41" spans="2:13" ht="13.5" thickBot="1">
      <c r="B41" s="22" t="s">
        <v>93</v>
      </c>
      <c r="C41" s="69" t="s">
        <v>108</v>
      </c>
      <c r="D41" s="76">
        <v>-11</v>
      </c>
      <c r="E41" s="20">
        <v>30</v>
      </c>
      <c r="F41" s="20">
        <v>33</v>
      </c>
      <c r="G41" s="20">
        <v>27</v>
      </c>
      <c r="H41" s="20">
        <v>27</v>
      </c>
      <c r="I41" s="20">
        <v>27</v>
      </c>
      <c r="J41" s="20">
        <v>27</v>
      </c>
      <c r="K41" s="20">
        <v>27</v>
      </c>
      <c r="L41" s="20">
        <v>18</v>
      </c>
      <c r="M41" s="20"/>
    </row>
    <row r="42" spans="2:13" ht="13.5" thickTop="1">
      <c r="B42" s="22" t="s">
        <v>94</v>
      </c>
      <c r="C42" s="70" t="s">
        <v>109</v>
      </c>
      <c r="D42" s="76">
        <v>11</v>
      </c>
      <c r="E42" s="20">
        <v>19</v>
      </c>
      <c r="F42" s="20">
        <v>31</v>
      </c>
      <c r="G42" s="20">
        <v>20</v>
      </c>
      <c r="H42" s="20">
        <v>19</v>
      </c>
      <c r="I42" s="20">
        <v>18</v>
      </c>
      <c r="J42" s="20">
        <v>18</v>
      </c>
      <c r="K42" s="20">
        <v>23</v>
      </c>
      <c r="L42" s="20">
        <v>20</v>
      </c>
      <c r="M42" s="20"/>
    </row>
    <row r="43" spans="2:13" ht="12.75">
      <c r="B43" s="22" t="s">
        <v>95</v>
      </c>
      <c r="C43" s="71" t="s">
        <v>110</v>
      </c>
      <c r="D43" s="77">
        <v>43</v>
      </c>
      <c r="E43" s="20">
        <v>40</v>
      </c>
      <c r="F43" s="20">
        <v>41</v>
      </c>
      <c r="G43" s="20">
        <v>39</v>
      </c>
      <c r="H43" s="20">
        <v>39</v>
      </c>
      <c r="I43" s="20">
        <v>40</v>
      </c>
      <c r="J43" s="20">
        <v>41</v>
      </c>
      <c r="K43" s="20">
        <v>40</v>
      </c>
      <c r="L43" s="20">
        <v>36</v>
      </c>
      <c r="M43" s="20"/>
    </row>
    <row r="44" spans="2:13" ht="12.75">
      <c r="B44" s="22" t="s">
        <v>96</v>
      </c>
      <c r="C44" s="72" t="s">
        <v>111</v>
      </c>
      <c r="D44" s="77">
        <v>26</v>
      </c>
      <c r="E44" s="21">
        <v>23</v>
      </c>
      <c r="F44" s="20">
        <v>25</v>
      </c>
      <c r="G44" s="20">
        <v>23</v>
      </c>
      <c r="H44" s="21">
        <v>23</v>
      </c>
      <c r="I44" s="20">
        <v>23</v>
      </c>
      <c r="J44" s="20">
        <v>23</v>
      </c>
      <c r="K44" s="20">
        <v>23</v>
      </c>
      <c r="L44" s="20">
        <v>22</v>
      </c>
      <c r="M44" s="19"/>
    </row>
    <row r="45" spans="2:13" ht="13.5" thickBot="1">
      <c r="B45" s="60" t="s">
        <v>97</v>
      </c>
      <c r="C45" s="73" t="s">
        <v>112</v>
      </c>
      <c r="D45" s="78">
        <v>34</v>
      </c>
      <c r="E45" s="79">
        <v>36</v>
      </c>
      <c r="F45" s="79">
        <v>34</v>
      </c>
      <c r="G45" s="80">
        <v>35</v>
      </c>
      <c r="H45" s="80">
        <v>35</v>
      </c>
      <c r="I45" s="80">
        <v>35</v>
      </c>
      <c r="J45" s="80">
        <v>35</v>
      </c>
      <c r="K45" s="80">
        <v>34</v>
      </c>
      <c r="L45" s="80">
        <v>37</v>
      </c>
      <c r="M45" s="80"/>
    </row>
    <row r="46" spans="2:13" ht="15.75" customHeight="1" thickBot="1" thickTop="1">
      <c r="B46" s="147" t="s">
        <v>98</v>
      </c>
      <c r="C46" s="61">
        <v>4.2</v>
      </c>
      <c r="D46" s="63">
        <f aca="true" t="shared" si="0" ref="D46:M46">D35*$C46</f>
        <v>58.38</v>
      </c>
      <c r="E46" s="64">
        <f t="shared" si="0"/>
        <v>58.800000000000004</v>
      </c>
      <c r="F46" s="64">
        <f t="shared" si="0"/>
        <v>63.42</v>
      </c>
      <c r="G46" s="64">
        <f t="shared" si="0"/>
        <v>84.42000000000002</v>
      </c>
      <c r="H46" s="64">
        <f t="shared" si="0"/>
        <v>84</v>
      </c>
      <c r="I46" s="64">
        <f t="shared" si="0"/>
        <v>84.42000000000002</v>
      </c>
      <c r="J46" s="64">
        <f t="shared" si="0"/>
        <v>85.67999999999999</v>
      </c>
      <c r="K46" s="64">
        <f t="shared" si="0"/>
        <v>84.42000000000002</v>
      </c>
      <c r="L46" s="64">
        <f t="shared" si="0"/>
        <v>84.84</v>
      </c>
      <c r="M46" s="65">
        <f t="shared" si="0"/>
        <v>0</v>
      </c>
    </row>
    <row r="47" spans="2:13" ht="15.75" customHeight="1" thickBot="1" thickTop="1">
      <c r="B47" s="113" t="s">
        <v>99</v>
      </c>
      <c r="C47" s="81" t="s">
        <v>113</v>
      </c>
      <c r="D47" s="66">
        <f>$C13*D13+$C14*D14+$C15*D15+$C16*D16+$C17*D17+$C18*D18+$C19*D19+$C20*D20+$C21*D21+$C22*D22+$C23*D23+$C24*D24+$C26*D26+$C27*D27+$C28*D28+$C29*D29</f>
        <v>26.709999999999997</v>
      </c>
      <c r="E47" s="105">
        <f aca="true" t="shared" si="1" ref="E47:M47">$C13*E13+$C14*E14+$C15*E15+$C16*E16+$C17*E17+$C18*E18+$C19*E19+$C20*E20+$C21*E21+$C22*E22+$C23*E23+$C24*E24+$C26*E26+$C27*E27+$C28*E28+$C29*E29</f>
        <v>28.179999999999996</v>
      </c>
      <c r="F47" s="105">
        <f t="shared" si="1"/>
        <v>39.32</v>
      </c>
      <c r="G47" s="105">
        <f t="shared" si="1"/>
        <v>39.44</v>
      </c>
      <c r="H47" s="105">
        <f t="shared" si="1"/>
        <v>38.2</v>
      </c>
      <c r="I47" s="105">
        <f t="shared" si="1"/>
        <v>36.309999999999995</v>
      </c>
      <c r="J47" s="105">
        <f t="shared" si="1"/>
        <v>36.12</v>
      </c>
      <c r="K47" s="105">
        <f t="shared" si="1"/>
        <v>38.66</v>
      </c>
      <c r="L47" s="105">
        <f t="shared" si="1"/>
        <v>42.42</v>
      </c>
      <c r="M47" s="106">
        <f t="shared" si="1"/>
        <v>0</v>
      </c>
    </row>
    <row r="48" spans="2:13" ht="15.75" customHeight="1" thickBot="1" thickTop="1">
      <c r="B48" s="148" t="s">
        <v>100</v>
      </c>
      <c r="C48" s="115" t="s">
        <v>140</v>
      </c>
      <c r="D48" s="116">
        <f aca="true" t="shared" si="2" ref="D48:M48">D46-D47</f>
        <v>31.670000000000005</v>
      </c>
      <c r="E48" s="117">
        <f t="shared" si="2"/>
        <v>30.620000000000008</v>
      </c>
      <c r="F48" s="117">
        <f t="shared" si="2"/>
        <v>24.1</v>
      </c>
      <c r="G48" s="117">
        <f t="shared" si="2"/>
        <v>44.98000000000002</v>
      </c>
      <c r="H48" s="117">
        <f t="shared" si="2"/>
        <v>45.8</v>
      </c>
      <c r="I48" s="117">
        <f t="shared" si="2"/>
        <v>48.11000000000002</v>
      </c>
      <c r="J48" s="117">
        <f t="shared" si="2"/>
        <v>49.559999999999995</v>
      </c>
      <c r="K48" s="117">
        <f t="shared" si="2"/>
        <v>45.76000000000002</v>
      </c>
      <c r="L48" s="117">
        <f t="shared" si="2"/>
        <v>42.42</v>
      </c>
      <c r="M48" s="118">
        <f t="shared" si="2"/>
        <v>0</v>
      </c>
    </row>
    <row r="49" spans="2:13" ht="15" customHeight="1" thickBot="1" thickTop="1">
      <c r="B49" s="163" t="s">
        <v>141</v>
      </c>
      <c r="C49" s="100">
        <v>5</v>
      </c>
      <c r="D49" s="119">
        <f>($C49*D35)-D47</f>
        <v>42.790000000000006</v>
      </c>
      <c r="E49" s="120">
        <f aca="true" t="shared" si="3" ref="E49:M49">($C49*E35)-E47</f>
        <v>41.82000000000001</v>
      </c>
      <c r="F49" s="120">
        <f t="shared" si="3"/>
        <v>36.18</v>
      </c>
      <c r="G49" s="120">
        <f t="shared" si="3"/>
        <v>61.06</v>
      </c>
      <c r="H49" s="120">
        <f t="shared" si="3"/>
        <v>61.8</v>
      </c>
      <c r="I49" s="120">
        <f t="shared" si="3"/>
        <v>64.19</v>
      </c>
      <c r="J49" s="120">
        <f t="shared" si="3"/>
        <v>65.88</v>
      </c>
      <c r="K49" s="120">
        <f t="shared" si="3"/>
        <v>61.84</v>
      </c>
      <c r="L49" s="120">
        <f t="shared" si="3"/>
        <v>58.58</v>
      </c>
      <c r="M49" s="121">
        <f t="shared" si="3"/>
        <v>0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189" t="s">
        <v>86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1"/>
      <c r="N51" s="31"/>
    </row>
    <row r="52" spans="2:13" ht="13.5" thickBot="1">
      <c r="B52" s="192" t="s">
        <v>87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4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31:M31"/>
    <mergeCell ref="B12:C12"/>
    <mergeCell ref="C25:M25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71875" style="0" customWidth="1"/>
    <col min="2" max="2" width="28.57421875" style="0" customWidth="1"/>
    <col min="3" max="3" width="10.7109375" style="0" customWidth="1"/>
    <col min="4" max="5" width="10.00390625" style="0" customWidth="1"/>
    <col min="6" max="6" width="10.140625" style="0" customWidth="1"/>
    <col min="7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6.5" thickBot="1">
      <c r="B2" s="1">
        <f ca="1">TODAY()</f>
        <v>37937</v>
      </c>
      <c r="C2" s="2" t="s">
        <v>56</v>
      </c>
      <c r="D2" s="186" t="s">
        <v>142</v>
      </c>
      <c r="E2" s="187"/>
      <c r="F2" s="187"/>
      <c r="G2" s="187"/>
      <c r="H2" s="187"/>
      <c r="I2" s="187"/>
      <c r="J2" s="187"/>
      <c r="K2" s="187"/>
      <c r="L2" s="187"/>
      <c r="M2" s="188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195" t="s">
        <v>72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134" t="s">
        <v>118</v>
      </c>
      <c r="C6" s="33" t="s">
        <v>0</v>
      </c>
      <c r="D6" s="32" t="s">
        <v>36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5" t="s">
        <v>16</v>
      </c>
      <c r="M6" s="2" t="s">
        <v>17</v>
      </c>
      <c r="N6" s="8">
        <v>11</v>
      </c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2:13" ht="16.5" customHeight="1" thickBot="1" thickTop="1">
      <c r="B8" s="138" t="s">
        <v>73</v>
      </c>
      <c r="C8" s="140" t="s">
        <v>143</v>
      </c>
      <c r="D8" s="164" t="s">
        <v>127</v>
      </c>
      <c r="E8" s="165" t="s">
        <v>144</v>
      </c>
      <c r="F8" s="158" t="s">
        <v>129</v>
      </c>
      <c r="G8" s="157" t="s">
        <v>130</v>
      </c>
      <c r="H8" s="159" t="s">
        <v>131</v>
      </c>
      <c r="I8" s="158" t="s">
        <v>132</v>
      </c>
      <c r="J8" s="158" t="s">
        <v>133</v>
      </c>
      <c r="K8" s="159" t="s">
        <v>134</v>
      </c>
      <c r="L8" s="158" t="s">
        <v>135</v>
      </c>
      <c r="M8" s="158" t="s">
        <v>145</v>
      </c>
    </row>
    <row r="9" spans="2:13" ht="3.75" customHeight="1" thickBot="1">
      <c r="B9" s="112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5" customHeight="1" thickBot="1" thickTop="1">
      <c r="B10" s="138" t="s">
        <v>74</v>
      </c>
      <c r="C10" s="27" t="s">
        <v>40</v>
      </c>
      <c r="D10" s="7" t="s">
        <v>76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/>
    </row>
    <row r="12" spans="2:13" ht="15" thickBot="1">
      <c r="B12" s="197" t="s">
        <v>61</v>
      </c>
      <c r="C12" s="198"/>
      <c r="D12" s="97">
        <v>9</v>
      </c>
      <c r="E12" s="98">
        <v>12</v>
      </c>
      <c r="F12" s="98">
        <v>14</v>
      </c>
      <c r="G12" s="98">
        <v>20</v>
      </c>
      <c r="H12" s="98">
        <v>20</v>
      </c>
      <c r="I12" s="98">
        <v>20</v>
      </c>
      <c r="J12" s="98">
        <v>20</v>
      </c>
      <c r="K12" s="98">
        <v>20</v>
      </c>
      <c r="L12" s="98">
        <v>20</v>
      </c>
      <c r="M12" s="98">
        <v>14</v>
      </c>
    </row>
    <row r="13" spans="2:13" ht="13.5" thickTop="1">
      <c r="B13" s="131" t="str">
        <f>'Таблица цен'!B19</f>
        <v>Сибирская трава, спелая</v>
      </c>
      <c r="C13" s="128">
        <f>'Таблица цен'!C19</f>
        <v>0.25</v>
      </c>
      <c r="D13" s="126">
        <v>32.4</v>
      </c>
      <c r="E13" s="17">
        <v>23.5</v>
      </c>
      <c r="F13" s="17">
        <v>25.7</v>
      </c>
      <c r="G13" s="17">
        <v>33.4</v>
      </c>
      <c r="H13" s="17">
        <v>35.1</v>
      </c>
      <c r="I13" s="17">
        <v>31.3</v>
      </c>
      <c r="J13" s="17">
        <v>30.7</v>
      </c>
      <c r="K13" s="17">
        <v>31.7</v>
      </c>
      <c r="L13" s="17">
        <v>33.5</v>
      </c>
      <c r="M13" s="17">
        <v>30</v>
      </c>
    </row>
    <row r="14" spans="2:13" ht="12.75">
      <c r="B14" s="132" t="str">
        <f>'Таблица цен'!G12</f>
        <v>Овес</v>
      </c>
      <c r="C14" s="87">
        <f>'Таблица цен'!H12</f>
        <v>1.5</v>
      </c>
      <c r="D14" s="127">
        <v>2.5</v>
      </c>
      <c r="E14" s="19">
        <v>3.5</v>
      </c>
      <c r="F14" s="19">
        <v>2.6</v>
      </c>
      <c r="G14" s="19">
        <v>2.5</v>
      </c>
      <c r="H14" s="19">
        <v>2.5</v>
      </c>
      <c r="I14" s="19">
        <v>2.7</v>
      </c>
      <c r="J14" s="19">
        <v>3</v>
      </c>
      <c r="K14" s="19">
        <v>2.5</v>
      </c>
      <c r="L14" s="19">
        <v>3.5</v>
      </c>
      <c r="M14" s="19">
        <v>3</v>
      </c>
    </row>
    <row r="15" spans="2:13" ht="12.75">
      <c r="B15" s="132" t="str">
        <f>'Таблица цен'!G14</f>
        <v>Пшеница</v>
      </c>
      <c r="C15" s="87">
        <f>'Таблица цен'!H14</f>
        <v>2.5</v>
      </c>
      <c r="D15" s="127">
        <v>2</v>
      </c>
      <c r="E15" s="19">
        <v>3.5</v>
      </c>
      <c r="F15" s="19">
        <v>2.6</v>
      </c>
      <c r="G15" s="19">
        <v>2.5</v>
      </c>
      <c r="H15" s="19">
        <v>2.5</v>
      </c>
      <c r="I15" s="19">
        <v>2.7</v>
      </c>
      <c r="J15" s="19">
        <v>3</v>
      </c>
      <c r="K15" s="19">
        <v>2.5</v>
      </c>
      <c r="L15" s="19">
        <v>3.5</v>
      </c>
      <c r="M15" s="19">
        <v>2.5</v>
      </c>
    </row>
    <row r="16" spans="2:13" ht="12.75">
      <c r="B16" s="132" t="str">
        <f>'Таблица цен'!G16</f>
        <v>Пшеничные высевки</v>
      </c>
      <c r="C16" s="87">
        <f>'Таблица цен'!H16</f>
        <v>0.9</v>
      </c>
      <c r="D16" s="127">
        <v>0.5</v>
      </c>
      <c r="E16" s="19">
        <v>2</v>
      </c>
      <c r="F16" s="19">
        <v>2</v>
      </c>
      <c r="G16" s="19">
        <v>2</v>
      </c>
      <c r="H16" s="19">
        <v>2</v>
      </c>
      <c r="I16" s="19">
        <v>2</v>
      </c>
      <c r="J16" s="19">
        <v>3</v>
      </c>
      <c r="K16" s="19">
        <v>2</v>
      </c>
      <c r="L16" s="19"/>
      <c r="M16" s="19">
        <v>2</v>
      </c>
    </row>
    <row r="17" spans="2:13" ht="12.75">
      <c r="B17" s="132" t="str">
        <f>'Таблица цен'!L10</f>
        <v>Подсолн. жмых со скорлупой</v>
      </c>
      <c r="C17" s="87">
        <f>'Таблица цен'!M10</f>
        <v>5</v>
      </c>
      <c r="D17" s="127"/>
      <c r="E17" s="19"/>
      <c r="F17" s="19">
        <v>1.8</v>
      </c>
      <c r="G17" s="19"/>
      <c r="H17" s="19"/>
      <c r="I17" s="19">
        <v>1.3</v>
      </c>
      <c r="J17" s="19"/>
      <c r="K17" s="19">
        <v>1</v>
      </c>
      <c r="L17" s="19"/>
      <c r="M17" s="19"/>
    </row>
    <row r="18" spans="2:13" ht="12.75">
      <c r="B18" s="132" t="str">
        <f>'Таблица цен'!L12</f>
        <v>Соевый жмых, 44% хим.</v>
      </c>
      <c r="C18" s="87">
        <f>'Таблица цен'!M12</f>
        <v>6.5</v>
      </c>
      <c r="D18" s="127"/>
      <c r="E18" s="19"/>
      <c r="F18" s="19"/>
      <c r="G18" s="19">
        <v>1.9</v>
      </c>
      <c r="H18" s="19"/>
      <c r="I18" s="19"/>
      <c r="J18" s="19"/>
      <c r="K18" s="19"/>
      <c r="L18" s="19">
        <v>1.8</v>
      </c>
      <c r="M18" s="19"/>
    </row>
    <row r="19" spans="2:13" ht="12.75">
      <c r="B19" s="132" t="str">
        <f>'Таблица цен'!L14</f>
        <v>Соевый жмых, 48% хим.</v>
      </c>
      <c r="C19" s="87">
        <f>'Таблица цен'!M14</f>
        <v>7</v>
      </c>
      <c r="D19" s="127"/>
      <c r="E19" s="19"/>
      <c r="F19" s="19"/>
      <c r="G19" s="19"/>
      <c r="H19" s="19">
        <v>1.3</v>
      </c>
      <c r="I19" s="19"/>
      <c r="J19" s="19"/>
      <c r="K19" s="19"/>
      <c r="L19" s="19"/>
      <c r="M19" s="19"/>
    </row>
    <row r="20" spans="2:13" ht="12.75">
      <c r="B20" s="132" t="str">
        <f>'Таблица цен'!L16</f>
        <v>Соевый жмых, экспеллер</v>
      </c>
      <c r="C20" s="87">
        <f>'Таблица цен'!M16</f>
        <v>7.5</v>
      </c>
      <c r="D20" s="127"/>
      <c r="E20" s="19"/>
      <c r="F20" s="19"/>
      <c r="G20" s="19"/>
      <c r="H20" s="19"/>
      <c r="I20" s="19">
        <v>0.8</v>
      </c>
      <c r="J20" s="19"/>
      <c r="K20" s="19"/>
      <c r="L20" s="19"/>
      <c r="M20" s="19"/>
    </row>
    <row r="21" spans="2:13" ht="12.75">
      <c r="B21" s="132" t="str">
        <f>'Таблица цен'!L18</f>
        <v>Соевый жмых, высок. темп.</v>
      </c>
      <c r="C21" s="87">
        <f>'Таблица цен'!M18</f>
        <v>8</v>
      </c>
      <c r="D21" s="127"/>
      <c r="E21" s="19"/>
      <c r="F21" s="19"/>
      <c r="G21" s="19"/>
      <c r="H21" s="24"/>
      <c r="I21" s="19"/>
      <c r="J21" s="19">
        <v>0.7</v>
      </c>
      <c r="K21" s="19"/>
      <c r="L21" s="19"/>
      <c r="M21" s="19"/>
    </row>
    <row r="22" spans="2:13" ht="12.75">
      <c r="B22" s="132" t="str">
        <f>'Таблица цен'!L20</f>
        <v>Жмых хлокового семя, хим.</v>
      </c>
      <c r="C22" s="87">
        <f>'Таблица цен'!M20</f>
        <v>7</v>
      </c>
      <c r="D22" s="127"/>
      <c r="E22" s="19"/>
      <c r="F22" s="19"/>
      <c r="G22" s="19"/>
      <c r="H22" s="24"/>
      <c r="I22" s="19"/>
      <c r="J22" s="19"/>
      <c r="K22" s="19">
        <v>1.4</v>
      </c>
      <c r="L22" s="19"/>
      <c r="M22" s="19"/>
    </row>
    <row r="23" spans="2:13" ht="12.75">
      <c r="B23" s="132" t="str">
        <f>'Таблица цен'!L22</f>
        <v>Мочевина</v>
      </c>
      <c r="C23" s="87">
        <f>'Таблица цен'!M22</f>
        <v>6</v>
      </c>
      <c r="D23" s="34"/>
      <c r="E23" s="24"/>
      <c r="F23" s="24"/>
      <c r="G23" s="24"/>
      <c r="H23" s="24"/>
      <c r="I23" s="24"/>
      <c r="J23" s="24">
        <v>0.08</v>
      </c>
      <c r="K23" s="24"/>
      <c r="L23" s="24"/>
      <c r="M23" s="24">
        <v>0.1</v>
      </c>
    </row>
    <row r="24" spans="2:13" ht="13.5" thickBot="1">
      <c r="B24" s="133"/>
      <c r="C24" s="129"/>
      <c r="D24" s="36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3.5" thickBot="1">
      <c r="B25" s="152" t="s">
        <v>77</v>
      </c>
      <c r="C25" s="199" t="s">
        <v>139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1"/>
      <c r="N25" s="39"/>
    </row>
    <row r="26" spans="2:13" ht="13.5" thickTop="1">
      <c r="B26" s="18" t="s">
        <v>78</v>
      </c>
      <c r="C26" s="128">
        <f>'Весенние рационы'!C26</f>
        <v>50</v>
      </c>
      <c r="D26" s="37"/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79</v>
      </c>
      <c r="C27" s="87">
        <f>'Весенние рационы'!C27</f>
        <v>5</v>
      </c>
      <c r="D27" s="34"/>
      <c r="E27" s="24">
        <v>0.16</v>
      </c>
      <c r="F27" s="24">
        <v>0.16</v>
      </c>
      <c r="G27" s="24">
        <v>0.16</v>
      </c>
      <c r="H27" s="24">
        <v>0.16</v>
      </c>
      <c r="I27" s="24">
        <v>0.16</v>
      </c>
      <c r="J27" s="24">
        <v>0.16</v>
      </c>
      <c r="K27" s="24">
        <v>0.16</v>
      </c>
      <c r="L27" s="24">
        <v>0.12</v>
      </c>
      <c r="M27" s="24">
        <v>0.16</v>
      </c>
    </row>
    <row r="28" spans="2:13" ht="12.75">
      <c r="B28" s="22" t="s">
        <v>80</v>
      </c>
      <c r="C28" s="87">
        <f>'Весенние рационы'!C28</f>
        <v>2</v>
      </c>
      <c r="D28" s="34">
        <v>0.1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81</v>
      </c>
      <c r="C29" s="129">
        <f>'Весенние рационы'!C29</f>
        <v>6</v>
      </c>
      <c r="D29" s="36"/>
      <c r="E29" s="23"/>
      <c r="F29" s="23"/>
      <c r="G29" s="23"/>
      <c r="H29" s="23"/>
      <c r="I29" s="23"/>
      <c r="J29" s="23"/>
      <c r="K29" s="23"/>
      <c r="L29" s="23">
        <v>0.09</v>
      </c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82</v>
      </c>
      <c r="C31" s="196" t="s">
        <v>117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1"/>
      <c r="N31" s="88"/>
    </row>
    <row r="32" spans="2:13" ht="3.75" customHeight="1" thickBot="1">
      <c r="B32" s="6"/>
      <c r="C32" s="67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144" t="s">
        <v>83</v>
      </c>
      <c r="C33" s="101" t="s">
        <v>119</v>
      </c>
      <c r="D33" s="74">
        <v>14.3</v>
      </c>
      <c r="E33" s="17">
        <v>15.4</v>
      </c>
      <c r="F33" s="17">
        <v>16.1</v>
      </c>
      <c r="G33" s="17">
        <v>18.3</v>
      </c>
      <c r="H33" s="17">
        <v>18.3</v>
      </c>
      <c r="I33" s="17">
        <v>18.3</v>
      </c>
      <c r="J33" s="17">
        <v>18.3</v>
      </c>
      <c r="K33" s="17">
        <v>18.3</v>
      </c>
      <c r="L33" s="17">
        <v>18.3</v>
      </c>
      <c r="M33" s="17">
        <v>16.1</v>
      </c>
    </row>
    <row r="34" spans="2:13" ht="12.75" customHeight="1">
      <c r="B34" s="150" t="s">
        <v>84</v>
      </c>
      <c r="C34" s="102" t="s">
        <v>102</v>
      </c>
      <c r="D34" s="75">
        <v>12</v>
      </c>
      <c r="E34" s="19">
        <v>16</v>
      </c>
      <c r="F34" s="19">
        <v>16.5</v>
      </c>
      <c r="G34" s="19">
        <v>21</v>
      </c>
      <c r="H34" s="19">
        <v>20.5</v>
      </c>
      <c r="I34" s="19">
        <v>20.8</v>
      </c>
      <c r="J34" s="19">
        <v>20.8</v>
      </c>
      <c r="K34" s="19">
        <v>20.3</v>
      </c>
      <c r="L34" s="19">
        <v>21.2</v>
      </c>
      <c r="M34" s="19">
        <v>16</v>
      </c>
    </row>
    <row r="35" spans="2:13" ht="12.75">
      <c r="B35" s="22" t="s">
        <v>85</v>
      </c>
      <c r="C35" s="102" t="s">
        <v>120</v>
      </c>
      <c r="D35" s="75">
        <v>8.6</v>
      </c>
      <c r="E35" s="19">
        <v>11.7</v>
      </c>
      <c r="F35" s="19">
        <v>14</v>
      </c>
      <c r="G35" s="19">
        <v>20.3</v>
      </c>
      <c r="H35" s="19">
        <v>20</v>
      </c>
      <c r="I35" s="19">
        <v>20.1</v>
      </c>
      <c r="J35" s="19">
        <v>20.3</v>
      </c>
      <c r="K35" s="19">
        <v>20.2</v>
      </c>
      <c r="L35" s="19">
        <v>20.1</v>
      </c>
      <c r="M35" s="19">
        <v>13.5</v>
      </c>
    </row>
    <row r="36" spans="2:13" ht="13.5" thickBot="1">
      <c r="B36" s="22" t="s">
        <v>88</v>
      </c>
      <c r="C36" s="103" t="s">
        <v>121</v>
      </c>
      <c r="D36" s="76">
        <v>-250</v>
      </c>
      <c r="E36" s="20">
        <v>-132</v>
      </c>
      <c r="F36" s="20">
        <v>109</v>
      </c>
      <c r="G36" s="20">
        <v>181</v>
      </c>
      <c r="H36" s="20">
        <v>22</v>
      </c>
      <c r="I36" s="20">
        <v>17</v>
      </c>
      <c r="J36" s="20">
        <v>69</v>
      </c>
      <c r="K36" s="20">
        <v>130</v>
      </c>
      <c r="L36" s="20">
        <v>86</v>
      </c>
      <c r="M36" s="20">
        <v>95</v>
      </c>
    </row>
    <row r="37" spans="2:13" ht="13.5" thickTop="1">
      <c r="B37" s="22" t="s">
        <v>89</v>
      </c>
      <c r="C37" s="104" t="s">
        <v>122</v>
      </c>
      <c r="D37" s="76">
        <v>-30</v>
      </c>
      <c r="E37" s="20">
        <v>-18</v>
      </c>
      <c r="F37" s="20">
        <v>3</v>
      </c>
      <c r="G37" s="20">
        <v>17</v>
      </c>
      <c r="H37" s="20">
        <v>2</v>
      </c>
      <c r="I37" s="20">
        <v>7</v>
      </c>
      <c r="J37" s="20">
        <v>19</v>
      </c>
      <c r="K37" s="20">
        <v>15</v>
      </c>
      <c r="L37" s="20">
        <v>9</v>
      </c>
      <c r="M37" s="20">
        <v>-36</v>
      </c>
    </row>
    <row r="38" spans="2:13" ht="12.75">
      <c r="B38" s="35" t="s">
        <v>90</v>
      </c>
      <c r="C38" s="68" t="s">
        <v>102</v>
      </c>
      <c r="D38" s="75">
        <v>11.2</v>
      </c>
      <c r="E38" s="20">
        <v>12.2</v>
      </c>
      <c r="F38" s="20">
        <v>13.6</v>
      </c>
      <c r="G38" s="20">
        <v>15.2</v>
      </c>
      <c r="H38" s="20">
        <v>14.2</v>
      </c>
      <c r="I38" s="19">
        <v>14.2</v>
      </c>
      <c r="J38" s="19">
        <v>14.5</v>
      </c>
      <c r="K38" s="19">
        <v>14.8</v>
      </c>
      <c r="L38" s="19">
        <v>14.6</v>
      </c>
      <c r="M38" s="19">
        <v>13.4</v>
      </c>
    </row>
    <row r="39" spans="2:13" ht="12.75">
      <c r="B39" s="146" t="s">
        <v>91</v>
      </c>
      <c r="C39" s="68" t="s">
        <v>106</v>
      </c>
      <c r="D39" s="76">
        <v>7.8</v>
      </c>
      <c r="E39" s="20">
        <v>9.1</v>
      </c>
      <c r="F39" s="20">
        <v>10.3</v>
      </c>
      <c r="G39" s="19">
        <v>10.6</v>
      </c>
      <c r="H39" s="20">
        <v>9.7</v>
      </c>
      <c r="I39" s="19">
        <v>9.7</v>
      </c>
      <c r="J39" s="19">
        <v>10</v>
      </c>
      <c r="K39" s="19">
        <v>10.2</v>
      </c>
      <c r="L39" s="20">
        <v>10.1</v>
      </c>
      <c r="M39" s="19">
        <v>10.2</v>
      </c>
    </row>
    <row r="40" spans="2:13" ht="12.75">
      <c r="B40" s="146" t="s">
        <v>114</v>
      </c>
      <c r="C40" s="68" t="s">
        <v>107</v>
      </c>
      <c r="D40" s="76">
        <v>3.4</v>
      </c>
      <c r="E40" s="20">
        <v>3.1</v>
      </c>
      <c r="F40" s="20">
        <v>3.3</v>
      </c>
      <c r="G40" s="19">
        <v>4.6</v>
      </c>
      <c r="H40" s="19">
        <v>4.6</v>
      </c>
      <c r="I40" s="19">
        <v>4.5</v>
      </c>
      <c r="J40" s="20">
        <v>4.5</v>
      </c>
      <c r="K40" s="19">
        <v>4.6</v>
      </c>
      <c r="L40" s="20">
        <v>4.4</v>
      </c>
      <c r="M40" s="20">
        <v>3.3</v>
      </c>
    </row>
    <row r="41" spans="2:13" ht="13.5" thickBot="1">
      <c r="B41" s="22" t="s">
        <v>93</v>
      </c>
      <c r="C41" s="69" t="s">
        <v>108</v>
      </c>
      <c r="D41" s="76">
        <v>-15</v>
      </c>
      <c r="E41" s="20">
        <v>23</v>
      </c>
      <c r="F41" s="20">
        <v>26</v>
      </c>
      <c r="G41" s="20">
        <v>20</v>
      </c>
      <c r="H41" s="20">
        <v>19</v>
      </c>
      <c r="I41" s="20">
        <v>21</v>
      </c>
      <c r="J41" s="20">
        <v>19</v>
      </c>
      <c r="K41" s="20">
        <v>19</v>
      </c>
      <c r="L41" s="20">
        <v>20</v>
      </c>
      <c r="M41" s="20">
        <v>23</v>
      </c>
    </row>
    <row r="42" spans="2:13" ht="13.5" thickTop="1">
      <c r="B42" s="22" t="s">
        <v>94</v>
      </c>
      <c r="C42" s="70" t="s">
        <v>109</v>
      </c>
      <c r="D42" s="76">
        <v>1</v>
      </c>
      <c r="E42" s="20">
        <v>17</v>
      </c>
      <c r="F42" s="20">
        <v>23</v>
      </c>
      <c r="G42" s="20">
        <v>15</v>
      </c>
      <c r="H42" s="20">
        <v>14</v>
      </c>
      <c r="I42" s="20">
        <v>19</v>
      </c>
      <c r="J42" s="20">
        <v>19</v>
      </c>
      <c r="K42" s="20">
        <v>23</v>
      </c>
      <c r="L42" s="20">
        <v>20</v>
      </c>
      <c r="M42" s="20">
        <v>14</v>
      </c>
    </row>
    <row r="43" spans="2:13" ht="12.75">
      <c r="B43" s="22" t="s">
        <v>95</v>
      </c>
      <c r="C43" s="71" t="s">
        <v>110</v>
      </c>
      <c r="D43" s="77">
        <v>55</v>
      </c>
      <c r="E43" s="20">
        <v>46</v>
      </c>
      <c r="F43" s="20">
        <v>48</v>
      </c>
      <c r="G43" s="20">
        <v>49</v>
      </c>
      <c r="H43" s="20">
        <v>50</v>
      </c>
      <c r="I43" s="20">
        <v>49</v>
      </c>
      <c r="J43" s="20">
        <v>49</v>
      </c>
      <c r="K43" s="20">
        <v>50</v>
      </c>
      <c r="L43" s="20">
        <v>47</v>
      </c>
      <c r="M43" s="20">
        <v>50</v>
      </c>
    </row>
    <row r="44" spans="2:13" ht="12.75">
      <c r="B44" s="22" t="s">
        <v>96</v>
      </c>
      <c r="C44" s="72" t="s">
        <v>111</v>
      </c>
      <c r="D44" s="77">
        <v>32</v>
      </c>
      <c r="E44" s="21">
        <v>25</v>
      </c>
      <c r="F44" s="20">
        <v>28</v>
      </c>
      <c r="G44" s="20">
        <v>28</v>
      </c>
      <c r="H44" s="20">
        <v>28</v>
      </c>
      <c r="I44" s="21">
        <v>28</v>
      </c>
      <c r="J44" s="21">
        <v>27</v>
      </c>
      <c r="K44" s="21">
        <v>29</v>
      </c>
      <c r="L44" s="21">
        <v>27</v>
      </c>
      <c r="M44" s="21">
        <v>28</v>
      </c>
    </row>
    <row r="45" spans="2:13" ht="13.5" thickBot="1">
      <c r="B45" s="60" t="s">
        <v>97</v>
      </c>
      <c r="C45" s="73" t="s">
        <v>112</v>
      </c>
      <c r="D45" s="78">
        <v>31</v>
      </c>
      <c r="E45" s="79">
        <v>37</v>
      </c>
      <c r="F45" s="79">
        <v>33</v>
      </c>
      <c r="G45" s="80">
        <v>31</v>
      </c>
      <c r="H45" s="80">
        <v>31</v>
      </c>
      <c r="I45" s="80">
        <v>32</v>
      </c>
      <c r="J45" s="80">
        <v>33</v>
      </c>
      <c r="K45" s="80">
        <v>31</v>
      </c>
      <c r="L45" s="80">
        <v>34</v>
      </c>
      <c r="M45" s="80">
        <v>31</v>
      </c>
    </row>
    <row r="46" spans="2:13" ht="15.75" customHeight="1" thickBot="1" thickTop="1">
      <c r="B46" s="147" t="s">
        <v>98</v>
      </c>
      <c r="C46" s="61">
        <v>4.5</v>
      </c>
      <c r="D46" s="63">
        <f>D35*$C46</f>
        <v>38.699999999999996</v>
      </c>
      <c r="E46" s="64">
        <f aca="true" t="shared" si="0" ref="E46:M46">E35*$C46</f>
        <v>52.65</v>
      </c>
      <c r="F46" s="64">
        <f t="shared" si="0"/>
        <v>63</v>
      </c>
      <c r="G46" s="64">
        <f t="shared" si="0"/>
        <v>91.35000000000001</v>
      </c>
      <c r="H46" s="64">
        <f t="shared" si="0"/>
        <v>90</v>
      </c>
      <c r="I46" s="64">
        <f t="shared" si="0"/>
        <v>90.45</v>
      </c>
      <c r="J46" s="64">
        <f t="shared" si="0"/>
        <v>91.35000000000001</v>
      </c>
      <c r="K46" s="64">
        <f t="shared" si="0"/>
        <v>90.89999999999999</v>
      </c>
      <c r="L46" s="64">
        <f t="shared" si="0"/>
        <v>90.45</v>
      </c>
      <c r="M46" s="65">
        <f t="shared" si="0"/>
        <v>60.75</v>
      </c>
    </row>
    <row r="47" spans="2:13" ht="15.75" customHeight="1" thickBot="1" thickTop="1">
      <c r="B47" s="114" t="s">
        <v>99</v>
      </c>
      <c r="C47" s="81" t="s">
        <v>113</v>
      </c>
      <c r="D47" s="66">
        <f>D13*$C13+D14*$C14+D15*$C15+D16*$C16+D17*$C17+D18*$C18+D19*$C19+D20*$C20+D21*$C21+D22*$C22+D23*$C23+D24*$C24+D26*$C26+D27*$C27+D28*$C28+D29*$C29</f>
        <v>17.5</v>
      </c>
      <c r="E47" s="105">
        <f aca="true" t="shared" si="1" ref="E47:M47">E13*$C13+E14*$C14+E15*$C15+E16*$C16+E17*$C17+E18*$C18+E19*$C19+E20*$C20+E21*$C21+E22*$C22+E23*$C23+E24*$C24+E26*$C26+E27*$C27+E28*$C28+E29*$C29</f>
        <v>23.715</v>
      </c>
      <c r="F47" s="105">
        <f t="shared" si="1"/>
        <v>29.665</v>
      </c>
      <c r="G47" s="105">
        <f t="shared" si="1"/>
        <v>34.54</v>
      </c>
      <c r="H47" s="105">
        <f t="shared" si="1"/>
        <v>31.714999999999996</v>
      </c>
      <c r="I47" s="105">
        <f t="shared" si="1"/>
        <v>34.964999999999996</v>
      </c>
      <c r="J47" s="105">
        <f t="shared" si="1"/>
        <v>30.495</v>
      </c>
      <c r="K47" s="105">
        <f t="shared" si="1"/>
        <v>36.565</v>
      </c>
      <c r="L47" s="105">
        <f t="shared" si="1"/>
        <v>36.455000000000005</v>
      </c>
      <c r="M47" s="106">
        <f t="shared" si="1"/>
        <v>22.69</v>
      </c>
    </row>
    <row r="48" spans="2:13" ht="15.75" customHeight="1" thickBot="1" thickTop="1">
      <c r="B48" s="148" t="s">
        <v>100</v>
      </c>
      <c r="C48" s="115" t="s">
        <v>140</v>
      </c>
      <c r="D48" s="116">
        <f aca="true" t="shared" si="2" ref="D48:M48">D46-D47</f>
        <v>21.199999999999996</v>
      </c>
      <c r="E48" s="117">
        <f t="shared" si="2"/>
        <v>28.935</v>
      </c>
      <c r="F48" s="117">
        <f t="shared" si="2"/>
        <v>33.335</v>
      </c>
      <c r="G48" s="117">
        <f t="shared" si="2"/>
        <v>56.81000000000001</v>
      </c>
      <c r="H48" s="117">
        <f t="shared" si="2"/>
        <v>58.285000000000004</v>
      </c>
      <c r="I48" s="117">
        <f t="shared" si="2"/>
        <v>55.48500000000001</v>
      </c>
      <c r="J48" s="117">
        <f t="shared" si="2"/>
        <v>60.855000000000004</v>
      </c>
      <c r="K48" s="117">
        <f t="shared" si="2"/>
        <v>54.334999999999994</v>
      </c>
      <c r="L48" s="117">
        <f t="shared" si="2"/>
        <v>53.995</v>
      </c>
      <c r="M48" s="118">
        <f t="shared" si="2"/>
        <v>38.06</v>
      </c>
    </row>
    <row r="49" spans="2:13" ht="15.75" customHeight="1" thickBot="1" thickTop="1">
      <c r="B49" s="163" t="s">
        <v>141</v>
      </c>
      <c r="C49" s="100">
        <v>5</v>
      </c>
      <c r="D49" s="119">
        <f>($C49*D35)-D47</f>
        <v>25.5</v>
      </c>
      <c r="E49" s="120">
        <f aca="true" t="shared" si="3" ref="E49:M49">($C49*E35)-E47</f>
        <v>34.785</v>
      </c>
      <c r="F49" s="120">
        <f t="shared" si="3"/>
        <v>40.335</v>
      </c>
      <c r="G49" s="120">
        <f t="shared" si="3"/>
        <v>66.96000000000001</v>
      </c>
      <c r="H49" s="120">
        <f t="shared" si="3"/>
        <v>68.285</v>
      </c>
      <c r="I49" s="120">
        <f t="shared" si="3"/>
        <v>65.535</v>
      </c>
      <c r="J49" s="120">
        <f t="shared" si="3"/>
        <v>71.005</v>
      </c>
      <c r="K49" s="120">
        <f t="shared" si="3"/>
        <v>64.435</v>
      </c>
      <c r="L49" s="120">
        <f t="shared" si="3"/>
        <v>64.04499999999999</v>
      </c>
      <c r="M49" s="121">
        <f t="shared" si="3"/>
        <v>44.81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02" t="s">
        <v>86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4"/>
      <c r="N51" s="31"/>
    </row>
    <row r="52" spans="2:13" ht="13.5" thickBot="1">
      <c r="B52" s="192" t="s">
        <v>87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31:M31"/>
    <mergeCell ref="B12:C12"/>
    <mergeCell ref="C25:M25"/>
  </mergeCells>
  <printOptions horizontalCentered="1" verticalCentered="1"/>
  <pageMargins left="0" right="0" top="0" bottom="0.25" header="0" footer="0"/>
  <pageSetup fitToHeight="1" fitToWidth="1" horizontalDpi="600" verticalDpi="600" orientation="landscape" scale="95" r:id="rId1"/>
  <headerFooter alignWithMargins="0">
    <oddFooter>&amp;L&amp;8&amp;F, &amp;A&amp;C&amp;8Page &amp;P of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9.8515625" style="0" customWidth="1"/>
    <col min="8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1">
        <f ca="1">TODAY()</f>
        <v>37937</v>
      </c>
      <c r="C2" s="2" t="s">
        <v>56</v>
      </c>
      <c r="D2" s="207" t="s">
        <v>57</v>
      </c>
      <c r="E2" s="187"/>
      <c r="F2" s="187"/>
      <c r="G2" s="187"/>
      <c r="H2" s="187"/>
      <c r="I2" s="187"/>
      <c r="J2" s="187"/>
      <c r="K2" s="187"/>
      <c r="L2" s="187"/>
      <c r="M2" s="188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08" t="s">
        <v>58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134" t="s">
        <v>118</v>
      </c>
      <c r="C6" s="139" t="s">
        <v>59</v>
      </c>
      <c r="D6" s="32" t="s">
        <v>37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24</v>
      </c>
      <c r="L6" s="5" t="s">
        <v>25</v>
      </c>
      <c r="M6" s="2" t="s">
        <v>26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2:13" ht="16.5" customHeight="1" thickBot="1" thickTop="1">
      <c r="B8" s="138" t="s">
        <v>73</v>
      </c>
      <c r="C8" s="140" t="s">
        <v>60</v>
      </c>
      <c r="D8" s="156" t="s">
        <v>127</v>
      </c>
      <c r="E8" s="169" t="s">
        <v>144</v>
      </c>
      <c r="F8" s="158" t="s">
        <v>129</v>
      </c>
      <c r="G8" s="157" t="s">
        <v>130</v>
      </c>
      <c r="H8" s="159" t="s">
        <v>131</v>
      </c>
      <c r="I8" s="158" t="s">
        <v>132</v>
      </c>
      <c r="J8" s="158" t="s">
        <v>133</v>
      </c>
      <c r="K8" s="159" t="s">
        <v>134</v>
      </c>
      <c r="L8" s="166" t="s">
        <v>135</v>
      </c>
      <c r="M8" s="158" t="s">
        <v>145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5" customHeight="1" thickBot="1" thickTop="1">
      <c r="B10" s="138" t="s">
        <v>74</v>
      </c>
      <c r="C10" s="27" t="s">
        <v>40</v>
      </c>
      <c r="D10" s="7" t="s">
        <v>76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/>
    </row>
    <row r="12" spans="2:13" ht="13.5" thickBot="1">
      <c r="B12" s="197" t="s">
        <v>61</v>
      </c>
      <c r="C12" s="209"/>
      <c r="D12" s="97">
        <v>7</v>
      </c>
      <c r="E12" s="98">
        <v>10</v>
      </c>
      <c r="F12" s="98">
        <v>15</v>
      </c>
      <c r="G12" s="98">
        <v>20</v>
      </c>
      <c r="H12" s="98">
        <v>20</v>
      </c>
      <c r="I12" s="98">
        <v>20</v>
      </c>
      <c r="J12" s="98">
        <v>20</v>
      </c>
      <c r="K12" s="98">
        <v>20</v>
      </c>
      <c r="L12" s="98">
        <v>20</v>
      </c>
      <c r="M12" s="98">
        <v>14</v>
      </c>
    </row>
    <row r="13" spans="2:13" ht="13.5" thickTop="1">
      <c r="B13" s="131" t="str">
        <f>'Таблица цен'!B12</f>
        <v>Сибирское сено переспелое</v>
      </c>
      <c r="C13" s="128">
        <f>'Таблица цен'!C12</f>
        <v>1.25</v>
      </c>
      <c r="D13" s="126">
        <v>4</v>
      </c>
      <c r="E13" s="17">
        <v>3</v>
      </c>
      <c r="F13" s="17">
        <v>3.5</v>
      </c>
      <c r="G13" s="17">
        <v>4</v>
      </c>
      <c r="H13" s="17">
        <v>4</v>
      </c>
      <c r="I13" s="17">
        <v>4</v>
      </c>
      <c r="J13" s="17">
        <v>4</v>
      </c>
      <c r="K13" s="17">
        <v>4</v>
      </c>
      <c r="L13" s="17">
        <v>4</v>
      </c>
      <c r="M13" s="17">
        <v>3.5</v>
      </c>
    </row>
    <row r="14" spans="2:13" ht="12.75">
      <c r="B14" s="132" t="str">
        <f>'Таблица цен'!B10</f>
        <v>Кукурузный силос, спелый</v>
      </c>
      <c r="C14" s="87">
        <f>'Таблица цен'!C10</f>
        <v>0.75</v>
      </c>
      <c r="D14" s="127">
        <v>12.7</v>
      </c>
      <c r="E14" s="19">
        <v>10.7</v>
      </c>
      <c r="F14" s="19">
        <v>9.4</v>
      </c>
      <c r="G14" s="19">
        <v>15</v>
      </c>
      <c r="H14" s="19">
        <v>13.4</v>
      </c>
      <c r="I14" s="19">
        <v>13.7</v>
      </c>
      <c r="J14" s="19">
        <v>14.9</v>
      </c>
      <c r="K14" s="19">
        <v>12</v>
      </c>
      <c r="L14" s="19">
        <v>15</v>
      </c>
      <c r="M14" s="19">
        <v>14.5</v>
      </c>
    </row>
    <row r="15" spans="2:13" ht="12.75">
      <c r="B15" s="132" t="str">
        <f>'Таблица цен'!G12</f>
        <v>Овес</v>
      </c>
      <c r="C15" s="87">
        <f>'Таблица цен'!H12</f>
        <v>1.5</v>
      </c>
      <c r="D15" s="127">
        <v>2.5</v>
      </c>
      <c r="E15" s="19">
        <v>3</v>
      </c>
      <c r="F15" s="19">
        <v>2.5</v>
      </c>
      <c r="G15" s="19">
        <v>2.5</v>
      </c>
      <c r="H15" s="19">
        <v>2.5</v>
      </c>
      <c r="I15" s="19">
        <v>2.8</v>
      </c>
      <c r="J15" s="19">
        <v>2.5</v>
      </c>
      <c r="K15" s="19">
        <v>2.5</v>
      </c>
      <c r="L15" s="19">
        <v>3.5</v>
      </c>
      <c r="M15" s="19">
        <v>2.5</v>
      </c>
    </row>
    <row r="16" spans="2:13" ht="12.75">
      <c r="B16" s="132" t="str">
        <f>'Таблица цен'!G14</f>
        <v>Пшеница</v>
      </c>
      <c r="C16" s="87">
        <f>'Таблица цен'!H14</f>
        <v>2.5</v>
      </c>
      <c r="D16" s="127">
        <v>2</v>
      </c>
      <c r="E16" s="19">
        <v>3</v>
      </c>
      <c r="F16" s="19">
        <v>2.5</v>
      </c>
      <c r="G16" s="19">
        <v>2.5</v>
      </c>
      <c r="H16" s="19">
        <v>2.5</v>
      </c>
      <c r="I16" s="19">
        <v>2.8</v>
      </c>
      <c r="J16" s="19">
        <v>2.5</v>
      </c>
      <c r="K16" s="19">
        <v>2.5</v>
      </c>
      <c r="L16" s="19">
        <v>3.5</v>
      </c>
      <c r="M16" s="19">
        <v>2.5</v>
      </c>
    </row>
    <row r="17" spans="2:13" ht="12.75">
      <c r="B17" s="132" t="str">
        <f>'Таблица цен'!G16</f>
        <v>Пшеничные высевки</v>
      </c>
      <c r="C17" s="87">
        <f>'Таблица цен'!H16</f>
        <v>0.9</v>
      </c>
      <c r="D17" s="127">
        <v>0.5</v>
      </c>
      <c r="E17" s="19">
        <v>2</v>
      </c>
      <c r="F17" s="19">
        <v>2</v>
      </c>
      <c r="G17" s="19">
        <v>2</v>
      </c>
      <c r="H17" s="19">
        <v>2</v>
      </c>
      <c r="I17" s="19">
        <v>2</v>
      </c>
      <c r="J17" s="19">
        <v>2</v>
      </c>
      <c r="K17" s="19">
        <v>2</v>
      </c>
      <c r="L17" s="19"/>
      <c r="M17" s="19">
        <v>2</v>
      </c>
    </row>
    <row r="18" spans="2:13" ht="12.75">
      <c r="B18" s="132" t="str">
        <f>'Таблица цен'!L10</f>
        <v>Подсолн. жмых со скорлупой</v>
      </c>
      <c r="C18" s="87">
        <f>'Таблица цен'!M10</f>
        <v>5</v>
      </c>
      <c r="D18" s="127"/>
      <c r="E18" s="19"/>
      <c r="F18" s="19">
        <v>3</v>
      </c>
      <c r="G18" s="19"/>
      <c r="H18" s="19"/>
      <c r="I18" s="19">
        <v>1</v>
      </c>
      <c r="J18" s="19">
        <v>1.2</v>
      </c>
      <c r="K18" s="19">
        <v>2</v>
      </c>
      <c r="L18" s="19"/>
      <c r="M18" s="19"/>
    </row>
    <row r="19" spans="2:13" ht="12.75">
      <c r="B19" s="132" t="str">
        <f>'Таблица цен'!L12</f>
        <v>Соевый жмых, 44% хим.</v>
      </c>
      <c r="C19" s="87">
        <f>'Таблица цен'!M12</f>
        <v>6.5</v>
      </c>
      <c r="D19" s="127"/>
      <c r="E19" s="19"/>
      <c r="F19" s="19"/>
      <c r="G19" s="19">
        <v>1.9</v>
      </c>
      <c r="H19" s="19"/>
      <c r="I19" s="19"/>
      <c r="J19" s="19"/>
      <c r="K19" s="19"/>
      <c r="L19" s="19">
        <v>1.8</v>
      </c>
      <c r="M19" s="19"/>
    </row>
    <row r="20" spans="2:13" ht="12.75">
      <c r="B20" s="132" t="str">
        <f>'Таблица цен'!L14</f>
        <v>Соевый жмых, 48% хим.</v>
      </c>
      <c r="C20" s="87">
        <f>'Таблица цен'!M14</f>
        <v>7</v>
      </c>
      <c r="D20" s="127"/>
      <c r="E20" s="19"/>
      <c r="F20" s="19"/>
      <c r="G20" s="19"/>
      <c r="H20" s="19">
        <v>1.3</v>
      </c>
      <c r="I20" s="19"/>
      <c r="J20" s="19"/>
      <c r="K20" s="19"/>
      <c r="L20" s="19"/>
      <c r="M20" s="19"/>
    </row>
    <row r="21" spans="2:13" ht="12.75">
      <c r="B21" s="132" t="str">
        <f>'Таблица цен'!L16</f>
        <v>Соевый жмых, экспеллер</v>
      </c>
      <c r="C21" s="87">
        <f>'Таблица цен'!M16</f>
        <v>7.5</v>
      </c>
      <c r="D21" s="34"/>
      <c r="E21" s="24"/>
      <c r="F21" s="24"/>
      <c r="G21" s="24"/>
      <c r="H21" s="24"/>
      <c r="I21" s="19">
        <v>0.8</v>
      </c>
      <c r="J21" s="19"/>
      <c r="K21" s="19"/>
      <c r="L21" s="19"/>
      <c r="M21" s="19"/>
    </row>
    <row r="22" spans="2:13" ht="12.75">
      <c r="B22" s="132" t="str">
        <f>'Таблица цен'!L18</f>
        <v>Соевый жмых, высок. темп.</v>
      </c>
      <c r="C22" s="87">
        <f>'Таблица цен'!M18</f>
        <v>8</v>
      </c>
      <c r="D22" s="34"/>
      <c r="E22" s="24"/>
      <c r="F22" s="24"/>
      <c r="G22" s="24"/>
      <c r="H22" s="24"/>
      <c r="I22" s="19"/>
      <c r="J22" s="19">
        <v>0.7</v>
      </c>
      <c r="K22" s="19"/>
      <c r="L22" s="19"/>
      <c r="M22" s="19"/>
    </row>
    <row r="23" spans="2:13" ht="12.75">
      <c r="B23" s="132" t="str">
        <f>'Таблица цен'!L20</f>
        <v>Жмых хлокового семя, хим.</v>
      </c>
      <c r="C23" s="87">
        <f>'Таблица цен'!M20</f>
        <v>7</v>
      </c>
      <c r="D23" s="34"/>
      <c r="E23" s="24"/>
      <c r="F23" s="24"/>
      <c r="G23" s="24"/>
      <c r="H23" s="24"/>
      <c r="I23" s="19"/>
      <c r="J23" s="19"/>
      <c r="K23" s="19">
        <v>1.3</v>
      </c>
      <c r="L23" s="19"/>
      <c r="M23" s="19"/>
    </row>
    <row r="24" spans="2:13" ht="13.5" thickBot="1">
      <c r="B24" s="133" t="str">
        <f>'Таблица цен'!L22</f>
        <v>Мочевина</v>
      </c>
      <c r="C24" s="129">
        <f>'Таблица цен'!M22</f>
        <v>6</v>
      </c>
      <c r="D24" s="36"/>
      <c r="E24" s="23"/>
      <c r="F24" s="23"/>
      <c r="G24" s="23"/>
      <c r="H24" s="23"/>
      <c r="I24" s="23"/>
      <c r="J24" s="23"/>
      <c r="K24" s="23"/>
      <c r="L24" s="23">
        <v>0.05</v>
      </c>
      <c r="M24" s="23">
        <v>0.16</v>
      </c>
    </row>
    <row r="25" spans="2:14" ht="13.5" thickBot="1">
      <c r="B25" s="143" t="s">
        <v>77</v>
      </c>
      <c r="C25" s="199" t="s">
        <v>139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1"/>
      <c r="N25" s="39"/>
    </row>
    <row r="26" spans="2:13" ht="13.5" thickTop="1">
      <c r="B26" s="18" t="s">
        <v>78</v>
      </c>
      <c r="C26" s="128">
        <f>'Весенние рационы'!C26</f>
        <v>50</v>
      </c>
      <c r="D26" s="37"/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79</v>
      </c>
      <c r="C27" s="87">
        <f>'Весенние рационы'!C27</f>
        <v>5</v>
      </c>
      <c r="D27" s="34"/>
      <c r="E27" s="24">
        <v>0.16</v>
      </c>
      <c r="F27" s="24">
        <v>0.16</v>
      </c>
      <c r="G27" s="24">
        <v>0.16</v>
      </c>
      <c r="H27" s="24">
        <v>0.16</v>
      </c>
      <c r="I27" s="24">
        <v>0.16</v>
      </c>
      <c r="J27" s="24">
        <v>0.16</v>
      </c>
      <c r="K27" s="24">
        <v>0.16</v>
      </c>
      <c r="L27" s="24">
        <v>0.12</v>
      </c>
      <c r="M27" s="24">
        <v>0.16</v>
      </c>
    </row>
    <row r="28" spans="2:13" ht="12.75">
      <c r="B28" s="22" t="s">
        <v>80</v>
      </c>
      <c r="C28" s="87">
        <f>'Весенние рационы'!C28</f>
        <v>2</v>
      </c>
      <c r="D28" s="34">
        <v>0.1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81</v>
      </c>
      <c r="C29" s="129">
        <f>'Весенние рационы'!C29</f>
        <v>6</v>
      </c>
      <c r="D29" s="36"/>
      <c r="E29" s="23"/>
      <c r="F29" s="23"/>
      <c r="G29" s="23"/>
      <c r="H29" s="23"/>
      <c r="I29" s="23"/>
      <c r="J29" s="23"/>
      <c r="K29" s="23"/>
      <c r="L29" s="23">
        <v>0.09</v>
      </c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82</v>
      </c>
      <c r="C31" s="196" t="s">
        <v>117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1"/>
      <c r="N31" s="88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153" t="s">
        <v>83</v>
      </c>
      <c r="C33" s="101" t="s">
        <v>119</v>
      </c>
      <c r="D33" s="74">
        <v>13.6</v>
      </c>
      <c r="E33" s="17">
        <v>14.7</v>
      </c>
      <c r="F33" s="17">
        <v>16.5</v>
      </c>
      <c r="G33" s="17">
        <v>18.3</v>
      </c>
      <c r="H33" s="17">
        <v>18.3</v>
      </c>
      <c r="I33" s="17">
        <v>18.3</v>
      </c>
      <c r="J33" s="17">
        <v>18.3</v>
      </c>
      <c r="K33" s="17">
        <v>18.3</v>
      </c>
      <c r="L33" s="17">
        <v>18.3</v>
      </c>
      <c r="M33" s="17">
        <v>16.1</v>
      </c>
    </row>
    <row r="34" spans="2:13" ht="12.75" customHeight="1">
      <c r="B34" s="151" t="s">
        <v>84</v>
      </c>
      <c r="C34" s="102" t="s">
        <v>102</v>
      </c>
      <c r="D34" s="75">
        <v>12.2</v>
      </c>
      <c r="E34" s="19">
        <v>15.3</v>
      </c>
      <c r="F34" s="19">
        <v>18.1</v>
      </c>
      <c r="G34" s="19">
        <v>22.1</v>
      </c>
      <c r="H34" s="19">
        <v>21.9</v>
      </c>
      <c r="I34" s="19">
        <v>21.8</v>
      </c>
      <c r="J34" s="19">
        <v>21.3</v>
      </c>
      <c r="K34" s="19">
        <v>21.5</v>
      </c>
      <c r="L34" s="19">
        <v>22.3</v>
      </c>
      <c r="M34" s="19">
        <v>17</v>
      </c>
    </row>
    <row r="35" spans="2:13" ht="12.75">
      <c r="B35" s="35" t="s">
        <v>85</v>
      </c>
      <c r="C35" s="102" t="s">
        <v>103</v>
      </c>
      <c r="D35" s="75">
        <v>6.3</v>
      </c>
      <c r="E35" s="19">
        <v>9.3</v>
      </c>
      <c r="F35" s="19">
        <v>14.7</v>
      </c>
      <c r="G35" s="19">
        <v>20.5</v>
      </c>
      <c r="H35" s="19">
        <v>20.4</v>
      </c>
      <c r="I35" s="19">
        <v>20.1</v>
      </c>
      <c r="J35" s="19">
        <v>20.4</v>
      </c>
      <c r="K35" s="19">
        <v>20.2</v>
      </c>
      <c r="L35" s="19">
        <v>20.3</v>
      </c>
      <c r="M35" s="19">
        <v>13.8</v>
      </c>
    </row>
    <row r="36" spans="2:13" ht="13.5" thickBot="1">
      <c r="B36" s="35" t="s">
        <v>88</v>
      </c>
      <c r="C36" s="103" t="s">
        <v>104</v>
      </c>
      <c r="D36" s="76">
        <v>-407</v>
      </c>
      <c r="E36" s="20">
        <v>-279</v>
      </c>
      <c r="F36" s="20">
        <v>163</v>
      </c>
      <c r="G36" s="20">
        <v>1</v>
      </c>
      <c r="H36" s="20">
        <v>77</v>
      </c>
      <c r="I36" s="20">
        <v>81</v>
      </c>
      <c r="J36" s="20">
        <v>59</v>
      </c>
      <c r="K36" s="20">
        <v>124</v>
      </c>
      <c r="L36" s="20">
        <v>44</v>
      </c>
      <c r="M36" s="20">
        <v>74</v>
      </c>
    </row>
    <row r="37" spans="2:13" ht="13.5" thickTop="1">
      <c r="B37" s="35" t="s">
        <v>89</v>
      </c>
      <c r="C37" s="104" t="s">
        <v>122</v>
      </c>
      <c r="D37" s="76">
        <v>-47</v>
      </c>
      <c r="E37" s="20">
        <v>-47</v>
      </c>
      <c r="F37" s="20">
        <v>-19</v>
      </c>
      <c r="G37" s="20">
        <v>28</v>
      </c>
      <c r="H37" s="20">
        <v>26</v>
      </c>
      <c r="I37" s="20">
        <v>8</v>
      </c>
      <c r="J37" s="20">
        <v>27</v>
      </c>
      <c r="K37" s="20">
        <v>14</v>
      </c>
      <c r="L37" s="20">
        <v>16</v>
      </c>
      <c r="M37" s="20">
        <v>-14</v>
      </c>
    </row>
    <row r="38" spans="2:13" ht="12.75">
      <c r="B38" s="35" t="s">
        <v>90</v>
      </c>
      <c r="C38" s="68" t="s">
        <v>102</v>
      </c>
      <c r="D38" s="75">
        <v>9.9</v>
      </c>
      <c r="E38" s="20">
        <v>11</v>
      </c>
      <c r="F38" s="20">
        <v>13.8</v>
      </c>
      <c r="G38" s="20">
        <v>14</v>
      </c>
      <c r="H38" s="20">
        <v>14.4</v>
      </c>
      <c r="I38" s="20">
        <v>14.4</v>
      </c>
      <c r="J38" s="20">
        <v>14.3</v>
      </c>
      <c r="K38" s="20">
        <v>14.6</v>
      </c>
      <c r="L38" s="20">
        <v>14.2</v>
      </c>
      <c r="M38" s="20">
        <v>13.2</v>
      </c>
    </row>
    <row r="39" spans="2:13" ht="12.75">
      <c r="B39" s="146" t="s">
        <v>91</v>
      </c>
      <c r="C39" s="68" t="s">
        <v>106</v>
      </c>
      <c r="D39" s="75">
        <v>7</v>
      </c>
      <c r="E39" s="19">
        <v>8.3</v>
      </c>
      <c r="F39" s="19">
        <v>10.8</v>
      </c>
      <c r="G39" s="19">
        <v>9.9</v>
      </c>
      <c r="H39" s="19">
        <v>10.3</v>
      </c>
      <c r="I39" s="19">
        <v>10.3</v>
      </c>
      <c r="J39" s="19">
        <v>10.1</v>
      </c>
      <c r="K39" s="19">
        <v>10.4</v>
      </c>
      <c r="L39" s="19">
        <v>10.2</v>
      </c>
      <c r="M39" s="19">
        <v>10.3</v>
      </c>
    </row>
    <row r="40" spans="2:13" ht="12.75">
      <c r="B40" s="146" t="s">
        <v>92</v>
      </c>
      <c r="C40" s="68" t="s">
        <v>107</v>
      </c>
      <c r="D40" s="75">
        <v>2.9</v>
      </c>
      <c r="E40" s="19">
        <v>2.8</v>
      </c>
      <c r="F40" s="19">
        <v>3</v>
      </c>
      <c r="G40" s="19">
        <v>4.2</v>
      </c>
      <c r="H40" s="19">
        <v>4.2</v>
      </c>
      <c r="I40" s="19">
        <v>4.1</v>
      </c>
      <c r="J40" s="19">
        <v>4.2</v>
      </c>
      <c r="K40" s="19">
        <v>4.2</v>
      </c>
      <c r="L40" s="19">
        <v>4</v>
      </c>
      <c r="M40" s="19">
        <v>2.9</v>
      </c>
    </row>
    <row r="41" spans="2:13" ht="13.5" thickBot="1">
      <c r="B41" s="35" t="s">
        <v>93</v>
      </c>
      <c r="C41" s="69" t="s">
        <v>108</v>
      </c>
      <c r="D41" s="76">
        <v>-13</v>
      </c>
      <c r="E41" s="20">
        <v>27</v>
      </c>
      <c r="F41" s="20">
        <v>27</v>
      </c>
      <c r="G41" s="20">
        <v>21</v>
      </c>
      <c r="H41" s="20">
        <v>22</v>
      </c>
      <c r="I41" s="20">
        <v>21</v>
      </c>
      <c r="J41" s="20">
        <v>21</v>
      </c>
      <c r="K41" s="20">
        <v>22</v>
      </c>
      <c r="L41" s="20">
        <v>22</v>
      </c>
      <c r="M41" s="20">
        <v>24</v>
      </c>
    </row>
    <row r="42" spans="2:13" ht="13.5" thickTop="1">
      <c r="B42" s="35" t="s">
        <v>94</v>
      </c>
      <c r="C42" s="70" t="s">
        <v>109</v>
      </c>
      <c r="D42" s="76">
        <v>10</v>
      </c>
      <c r="E42" s="20">
        <v>18</v>
      </c>
      <c r="F42" s="20">
        <v>28</v>
      </c>
      <c r="G42" s="20">
        <v>16</v>
      </c>
      <c r="H42" s="20">
        <v>21</v>
      </c>
      <c r="I42" s="20">
        <v>18</v>
      </c>
      <c r="J42" s="20">
        <v>18</v>
      </c>
      <c r="K42" s="20">
        <v>28</v>
      </c>
      <c r="L42" s="20">
        <v>21</v>
      </c>
      <c r="M42" s="20">
        <v>14</v>
      </c>
    </row>
    <row r="43" spans="2:13" ht="12.75">
      <c r="B43" s="35" t="s">
        <v>95</v>
      </c>
      <c r="C43" s="71" t="s">
        <v>110</v>
      </c>
      <c r="D43" s="77">
        <v>44</v>
      </c>
      <c r="E43" s="20">
        <v>41</v>
      </c>
      <c r="F43" s="20">
        <v>41</v>
      </c>
      <c r="G43" s="20">
        <v>40</v>
      </c>
      <c r="H43" s="20">
        <v>40</v>
      </c>
      <c r="I43" s="20">
        <v>41</v>
      </c>
      <c r="J43" s="20">
        <v>42</v>
      </c>
      <c r="K43" s="20">
        <v>41</v>
      </c>
      <c r="L43" s="20">
        <v>38</v>
      </c>
      <c r="M43" s="20">
        <v>41</v>
      </c>
    </row>
    <row r="44" spans="2:13" ht="12.75">
      <c r="B44" s="35" t="s">
        <v>96</v>
      </c>
      <c r="C44" s="72" t="s">
        <v>123</v>
      </c>
      <c r="D44" s="77">
        <v>25</v>
      </c>
      <c r="E44" s="21">
        <v>22</v>
      </c>
      <c r="F44" s="21">
        <v>24</v>
      </c>
      <c r="G44" s="20">
        <v>23</v>
      </c>
      <c r="H44" s="20">
        <v>23</v>
      </c>
      <c r="I44" s="21">
        <v>23</v>
      </c>
      <c r="J44" s="21">
        <v>24</v>
      </c>
      <c r="K44" s="21">
        <v>24</v>
      </c>
      <c r="L44" s="21">
        <v>22</v>
      </c>
      <c r="M44" s="21">
        <v>23</v>
      </c>
    </row>
    <row r="45" spans="2:13" ht="13.5" thickBot="1">
      <c r="B45" s="60" t="s">
        <v>97</v>
      </c>
      <c r="C45" s="73" t="s">
        <v>102</v>
      </c>
      <c r="D45" s="78">
        <v>41</v>
      </c>
      <c r="E45" s="79">
        <v>43</v>
      </c>
      <c r="F45" s="79">
        <v>39</v>
      </c>
      <c r="G45" s="80">
        <v>40</v>
      </c>
      <c r="H45" s="80">
        <v>39</v>
      </c>
      <c r="I45" s="80">
        <v>39</v>
      </c>
      <c r="J45" s="80">
        <v>39</v>
      </c>
      <c r="K45" s="80">
        <v>38</v>
      </c>
      <c r="L45" s="80">
        <v>42</v>
      </c>
      <c r="M45" s="80">
        <v>39</v>
      </c>
    </row>
    <row r="46" spans="2:13" ht="15.75" customHeight="1" thickBot="1" thickTop="1">
      <c r="B46" s="147" t="s">
        <v>98</v>
      </c>
      <c r="C46" s="62">
        <v>5</v>
      </c>
      <c r="D46" s="63">
        <f aca="true" t="shared" si="0" ref="D46:M46">D35*$C46</f>
        <v>31.5</v>
      </c>
      <c r="E46" s="64">
        <f t="shared" si="0"/>
        <v>46.5</v>
      </c>
      <c r="F46" s="64">
        <f t="shared" si="0"/>
        <v>73.5</v>
      </c>
      <c r="G46" s="64">
        <f t="shared" si="0"/>
        <v>102.5</v>
      </c>
      <c r="H46" s="64">
        <f t="shared" si="0"/>
        <v>102</v>
      </c>
      <c r="I46" s="64">
        <f t="shared" si="0"/>
        <v>100.5</v>
      </c>
      <c r="J46" s="64">
        <f t="shared" si="0"/>
        <v>102</v>
      </c>
      <c r="K46" s="64">
        <f t="shared" si="0"/>
        <v>101</v>
      </c>
      <c r="L46" s="64">
        <f t="shared" si="0"/>
        <v>101.5</v>
      </c>
      <c r="M46" s="65">
        <f t="shared" si="0"/>
        <v>69</v>
      </c>
    </row>
    <row r="47" spans="2:13" ht="15.75" customHeight="1" thickBot="1" thickTop="1">
      <c r="B47" s="114" t="s">
        <v>99</v>
      </c>
      <c r="C47" s="81" t="s">
        <v>113</v>
      </c>
      <c r="D47" s="66">
        <f>D13*$C13+D14*$C14+D15*$C15+D16*$C16+D17*$C17+D18*$C18+D19*$C19+D20*$C20+D21*$C21+D22*$C22+D23*$C23+D24*$C24+D26*$C26+D27*$C27+D28*$C28+D29*$C29</f>
        <v>23.924999999999997</v>
      </c>
      <c r="E47" s="105">
        <f aca="true" t="shared" si="1" ref="E47:M47">E13*$C13+E14*$C14+E15*$C15+E16*$C16+E17*$C17+E18*$C18+E19*$C19+E20*$C20+E21*$C21+E22*$C22+E23*$C23+E24*$C24+E26*$C26+E27*$C27+E28*$C28+E29*$C29</f>
        <v>27.615</v>
      </c>
      <c r="F47" s="105">
        <f t="shared" si="1"/>
        <v>40.265</v>
      </c>
      <c r="G47" s="105">
        <f t="shared" si="1"/>
        <v>42.44</v>
      </c>
      <c r="H47" s="105">
        <f t="shared" si="1"/>
        <v>37.99</v>
      </c>
      <c r="I47" s="105">
        <f t="shared" si="1"/>
        <v>41.315</v>
      </c>
      <c r="J47" s="105">
        <f t="shared" si="1"/>
        <v>41.615</v>
      </c>
      <c r="K47" s="105">
        <f t="shared" si="1"/>
        <v>46.94</v>
      </c>
      <c r="L47" s="105">
        <f t="shared" si="1"/>
        <v>44.63</v>
      </c>
      <c r="M47" s="106">
        <f t="shared" si="1"/>
        <v>30.05</v>
      </c>
    </row>
    <row r="48" spans="2:13" ht="15.75" customHeight="1" thickBot="1" thickTop="1">
      <c r="B48" s="154" t="s">
        <v>100</v>
      </c>
      <c r="C48" s="33" t="s">
        <v>140</v>
      </c>
      <c r="D48" s="116">
        <f aca="true" t="shared" si="2" ref="D48:M48">D46-D47</f>
        <v>7.575000000000003</v>
      </c>
      <c r="E48" s="117">
        <f t="shared" si="2"/>
        <v>18.885</v>
      </c>
      <c r="F48" s="117">
        <f t="shared" si="2"/>
        <v>33.235</v>
      </c>
      <c r="G48" s="117">
        <f t="shared" si="2"/>
        <v>60.06</v>
      </c>
      <c r="H48" s="117">
        <f t="shared" si="2"/>
        <v>64.00999999999999</v>
      </c>
      <c r="I48" s="117">
        <f t="shared" si="2"/>
        <v>59.185</v>
      </c>
      <c r="J48" s="117">
        <f t="shared" si="2"/>
        <v>60.385</v>
      </c>
      <c r="K48" s="117">
        <f t="shared" si="2"/>
        <v>54.06</v>
      </c>
      <c r="L48" s="117">
        <f t="shared" si="2"/>
        <v>56.87</v>
      </c>
      <c r="M48" s="118">
        <f t="shared" si="2"/>
        <v>38.95</v>
      </c>
    </row>
    <row r="49" spans="2:13" ht="15.75" customHeight="1" thickBot="1" thickTop="1">
      <c r="B49" s="163" t="s">
        <v>141</v>
      </c>
      <c r="C49" s="100">
        <v>5</v>
      </c>
      <c r="D49" s="119">
        <f>($C49*D35)-D47</f>
        <v>7.575000000000003</v>
      </c>
      <c r="E49" s="120">
        <f aca="true" t="shared" si="3" ref="E49:M49">($C49*E35)-E47</f>
        <v>18.885</v>
      </c>
      <c r="F49" s="120">
        <f t="shared" si="3"/>
        <v>33.235</v>
      </c>
      <c r="G49" s="120">
        <f t="shared" si="3"/>
        <v>60.06</v>
      </c>
      <c r="H49" s="120">
        <f t="shared" si="3"/>
        <v>64.00999999999999</v>
      </c>
      <c r="I49" s="120">
        <f t="shared" si="3"/>
        <v>59.185</v>
      </c>
      <c r="J49" s="120">
        <f t="shared" si="3"/>
        <v>60.385</v>
      </c>
      <c r="K49" s="120">
        <f t="shared" si="3"/>
        <v>54.06</v>
      </c>
      <c r="L49" s="120">
        <f t="shared" si="3"/>
        <v>56.87</v>
      </c>
      <c r="M49" s="121">
        <f t="shared" si="3"/>
        <v>38.95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02" t="s">
        <v>86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4"/>
      <c r="N51" s="31"/>
    </row>
    <row r="52" spans="2:13" ht="13.5" thickBot="1">
      <c r="B52" s="192" t="s">
        <v>87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5" r:id="rId1"/>
  <headerFooter alignWithMargins="0">
    <oddFooter>&amp;L&amp;8&amp;F, &amp;A&amp;C&amp;8Page &amp;P of &amp;N&amp;R&amp;8&amp;D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109">
        <f ca="1">TODAY()</f>
        <v>37937</v>
      </c>
      <c r="C2" s="110" t="s">
        <v>56</v>
      </c>
      <c r="D2" s="210" t="s">
        <v>149</v>
      </c>
      <c r="E2" s="187"/>
      <c r="F2" s="187"/>
      <c r="G2" s="187"/>
      <c r="H2" s="187"/>
      <c r="I2" s="187"/>
      <c r="J2" s="187"/>
      <c r="K2" s="187"/>
      <c r="L2" s="187"/>
      <c r="M2" s="188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195" t="s">
        <v>115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134" t="s">
        <v>118</v>
      </c>
      <c r="C6" s="139" t="s">
        <v>59</v>
      </c>
      <c r="D6" s="32" t="s">
        <v>38</v>
      </c>
      <c r="E6" s="2" t="s">
        <v>27</v>
      </c>
      <c r="F6" s="2" t="s">
        <v>28</v>
      </c>
      <c r="G6" s="2" t="s">
        <v>29</v>
      </c>
      <c r="H6" s="2" t="s">
        <v>30</v>
      </c>
      <c r="I6" s="2" t="s">
        <v>31</v>
      </c>
      <c r="J6" s="2" t="s">
        <v>32</v>
      </c>
      <c r="K6" s="2" t="s">
        <v>33</v>
      </c>
      <c r="L6" s="5" t="s">
        <v>34</v>
      </c>
      <c r="M6" s="155" t="s">
        <v>126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7"/>
    </row>
    <row r="8" spans="2:13" ht="16.5" customHeight="1" thickBot="1" thickTop="1">
      <c r="B8" s="138" t="s">
        <v>73</v>
      </c>
      <c r="C8" s="140" t="s">
        <v>60</v>
      </c>
      <c r="D8" s="156" t="s">
        <v>127</v>
      </c>
      <c r="E8" s="96" t="s">
        <v>144</v>
      </c>
      <c r="F8" s="158" t="s">
        <v>129</v>
      </c>
      <c r="G8" s="157" t="s">
        <v>130</v>
      </c>
      <c r="H8" s="159" t="s">
        <v>131</v>
      </c>
      <c r="I8" s="158" t="s">
        <v>132</v>
      </c>
      <c r="J8" s="158" t="s">
        <v>133</v>
      </c>
      <c r="K8" s="159" t="s">
        <v>134</v>
      </c>
      <c r="L8" s="158" t="s">
        <v>135</v>
      </c>
      <c r="M8" s="160" t="s">
        <v>146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08"/>
    </row>
    <row r="10" spans="2:13" ht="15" customHeight="1" thickBot="1" thickTop="1">
      <c r="B10" s="138" t="s">
        <v>74</v>
      </c>
      <c r="C10" s="27" t="s">
        <v>40</v>
      </c>
      <c r="D10" s="7" t="s">
        <v>76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67" t="s">
        <v>147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08"/>
    </row>
    <row r="12" spans="2:13" ht="13.5" thickBot="1">
      <c r="B12" s="197" t="s">
        <v>61</v>
      </c>
      <c r="C12" s="209"/>
      <c r="D12" s="97">
        <v>15</v>
      </c>
      <c r="E12" s="98">
        <v>15</v>
      </c>
      <c r="F12" s="98">
        <v>15</v>
      </c>
      <c r="G12" s="98">
        <v>20</v>
      </c>
      <c r="H12" s="98">
        <v>20</v>
      </c>
      <c r="I12" s="98">
        <v>20</v>
      </c>
      <c r="J12" s="98">
        <v>20</v>
      </c>
      <c r="K12" s="98">
        <v>20</v>
      </c>
      <c r="L12" s="98">
        <v>20</v>
      </c>
      <c r="M12" s="168" t="s">
        <v>148</v>
      </c>
    </row>
    <row r="13" spans="2:13" ht="13.5" thickTop="1">
      <c r="B13" s="131" t="str">
        <f>'Таблица цен'!B14</f>
        <v>Сено люцерны, ср. спелости</v>
      </c>
      <c r="C13" s="128">
        <f>'Таблица цен'!C14</f>
        <v>2.5</v>
      </c>
      <c r="D13" s="126">
        <v>6</v>
      </c>
      <c r="E13" s="17">
        <v>6</v>
      </c>
      <c r="F13" s="17">
        <v>5</v>
      </c>
      <c r="G13" s="17">
        <v>6</v>
      </c>
      <c r="H13" s="17">
        <v>6</v>
      </c>
      <c r="I13" s="17">
        <v>6</v>
      </c>
      <c r="J13" s="17">
        <v>6</v>
      </c>
      <c r="K13" s="17">
        <v>6</v>
      </c>
      <c r="L13" s="17">
        <v>6</v>
      </c>
      <c r="M13" s="17"/>
    </row>
    <row r="14" spans="2:13" ht="12.75">
      <c r="B14" s="132" t="str">
        <f>'Таблица цен'!B10</f>
        <v>Кукурузный силос, спелый</v>
      </c>
      <c r="C14" s="87">
        <f>'Таблица цен'!C10</f>
        <v>0.75</v>
      </c>
      <c r="D14" s="127">
        <v>15.5</v>
      </c>
      <c r="E14" s="19">
        <v>11</v>
      </c>
      <c r="F14" s="19">
        <v>8.8</v>
      </c>
      <c r="G14" s="19">
        <v>12.4</v>
      </c>
      <c r="H14" s="19">
        <v>12.9</v>
      </c>
      <c r="I14" s="19">
        <v>12.6</v>
      </c>
      <c r="J14" s="19">
        <v>14</v>
      </c>
      <c r="K14" s="19">
        <v>12.7</v>
      </c>
      <c r="L14" s="19">
        <v>12.1</v>
      </c>
      <c r="M14" s="19"/>
    </row>
    <row r="15" spans="2:13" ht="12.75">
      <c r="B15" s="132" t="str">
        <f>'Таблица цен'!G12</f>
        <v>Овес</v>
      </c>
      <c r="C15" s="87">
        <f>'Таблица цен'!H12</f>
        <v>1.5</v>
      </c>
      <c r="D15" s="127">
        <v>2.5</v>
      </c>
      <c r="E15" s="19">
        <v>2.5</v>
      </c>
      <c r="F15" s="19">
        <v>2.5</v>
      </c>
      <c r="G15" s="19">
        <v>2.5</v>
      </c>
      <c r="H15" s="19">
        <v>2.5</v>
      </c>
      <c r="I15" s="19">
        <v>2.8</v>
      </c>
      <c r="J15" s="19">
        <v>2.5</v>
      </c>
      <c r="K15" s="19">
        <v>2.5</v>
      </c>
      <c r="L15" s="19">
        <v>3.5</v>
      </c>
      <c r="M15" s="19"/>
    </row>
    <row r="16" spans="2:13" ht="12.75">
      <c r="B16" s="132" t="str">
        <f>'Таблица цен'!G14</f>
        <v>Пшеница</v>
      </c>
      <c r="C16" s="87">
        <f>'Таблица цен'!H14</f>
        <v>2.5</v>
      </c>
      <c r="D16" s="127">
        <v>2</v>
      </c>
      <c r="E16" s="19">
        <v>2.5</v>
      </c>
      <c r="F16" s="19">
        <v>2.5</v>
      </c>
      <c r="G16" s="19">
        <v>2.5</v>
      </c>
      <c r="H16" s="19">
        <v>2.5</v>
      </c>
      <c r="I16" s="19">
        <v>2.8</v>
      </c>
      <c r="J16" s="19">
        <v>2.5</v>
      </c>
      <c r="K16" s="19">
        <v>2.5</v>
      </c>
      <c r="L16" s="19">
        <v>3.5</v>
      </c>
      <c r="M16" s="19"/>
    </row>
    <row r="17" spans="2:13" ht="12.75">
      <c r="B17" s="132" t="str">
        <f>'Таблица цен'!G16</f>
        <v>Пшеничные высевки</v>
      </c>
      <c r="C17" s="87">
        <f>'Таблица цен'!H16</f>
        <v>0.9</v>
      </c>
      <c r="D17" s="127">
        <v>0.5</v>
      </c>
      <c r="E17" s="19">
        <v>2</v>
      </c>
      <c r="F17" s="19">
        <v>2</v>
      </c>
      <c r="G17" s="19">
        <v>2</v>
      </c>
      <c r="H17" s="19">
        <v>2</v>
      </c>
      <c r="I17" s="19">
        <v>2</v>
      </c>
      <c r="J17" s="19">
        <v>2</v>
      </c>
      <c r="K17" s="19">
        <v>2</v>
      </c>
      <c r="L17" s="19"/>
      <c r="M17" s="19"/>
    </row>
    <row r="18" spans="2:13" ht="12.75">
      <c r="B18" s="132" t="str">
        <f>'Таблица цен'!L10</f>
        <v>Подсолн. жмых со скорлупой</v>
      </c>
      <c r="C18" s="87">
        <f>'Таблица цен'!M10</f>
        <v>5</v>
      </c>
      <c r="D18" s="127"/>
      <c r="E18" s="19"/>
      <c r="F18" s="19">
        <v>2</v>
      </c>
      <c r="G18" s="19"/>
      <c r="H18" s="19"/>
      <c r="I18" s="19"/>
      <c r="J18" s="19"/>
      <c r="K18" s="19"/>
      <c r="L18" s="19"/>
      <c r="M18" s="19"/>
    </row>
    <row r="19" spans="2:13" ht="12.75">
      <c r="B19" s="132" t="str">
        <f>'Таблица цен'!L12</f>
        <v>Соевый жмых, 44% хим.</v>
      </c>
      <c r="C19" s="87">
        <f>'Таблица цен'!M12</f>
        <v>6.5</v>
      </c>
      <c r="D19" s="127"/>
      <c r="E19" s="19"/>
      <c r="F19" s="19"/>
      <c r="G19" s="19">
        <v>1.5</v>
      </c>
      <c r="H19" s="19"/>
      <c r="I19" s="19"/>
      <c r="J19" s="19"/>
      <c r="K19" s="19"/>
      <c r="L19" s="19">
        <v>1.4</v>
      </c>
      <c r="M19" s="19"/>
    </row>
    <row r="20" spans="2:13" ht="12.75">
      <c r="B20" s="132" t="str">
        <f>'Таблица цен'!L14</f>
        <v>Соевый жмых, 48% хим.</v>
      </c>
      <c r="C20" s="87">
        <f>'Таблица цен'!M14</f>
        <v>7</v>
      </c>
      <c r="D20" s="127"/>
      <c r="E20" s="19"/>
      <c r="F20" s="19"/>
      <c r="G20" s="19"/>
      <c r="H20" s="19">
        <v>1.1</v>
      </c>
      <c r="I20" s="19"/>
      <c r="J20" s="19"/>
      <c r="K20" s="19"/>
      <c r="L20" s="19"/>
      <c r="M20" s="19"/>
    </row>
    <row r="21" spans="2:13" ht="12.75">
      <c r="B21" s="132" t="str">
        <f>'Таблица цен'!L16</f>
        <v>Соевый жмых, экспеллер</v>
      </c>
      <c r="C21" s="87">
        <f>'Таблица цен'!M16</f>
        <v>7.5</v>
      </c>
      <c r="D21" s="34"/>
      <c r="E21" s="24"/>
      <c r="F21" s="24"/>
      <c r="G21" s="24"/>
      <c r="H21" s="24"/>
      <c r="I21" s="19">
        <v>0.7</v>
      </c>
      <c r="J21" s="19"/>
      <c r="K21" s="19"/>
      <c r="L21" s="19"/>
      <c r="M21" s="19"/>
    </row>
    <row r="22" spans="2:13" ht="12.75">
      <c r="B22" s="132" t="str">
        <f>'Таблица цен'!L18</f>
        <v>Соевый жмых, высок. темп.</v>
      </c>
      <c r="C22" s="87">
        <f>'Таблица цен'!M18</f>
        <v>8</v>
      </c>
      <c r="D22" s="34"/>
      <c r="E22" s="24"/>
      <c r="F22" s="24"/>
      <c r="G22" s="24"/>
      <c r="H22" s="24"/>
      <c r="I22" s="19"/>
      <c r="J22" s="19">
        <v>0.6</v>
      </c>
      <c r="K22" s="19"/>
      <c r="L22" s="19"/>
      <c r="M22" s="19"/>
    </row>
    <row r="23" spans="2:13" ht="12.75">
      <c r="B23" s="132" t="str">
        <f>'Таблица цен'!L20</f>
        <v>Жмых хлокового семя, хим.</v>
      </c>
      <c r="C23" s="87">
        <f>'Таблица цен'!M20</f>
        <v>7</v>
      </c>
      <c r="D23" s="34"/>
      <c r="E23" s="24"/>
      <c r="F23" s="24"/>
      <c r="G23" s="24"/>
      <c r="H23" s="24"/>
      <c r="I23" s="19"/>
      <c r="J23" s="19"/>
      <c r="K23" s="19">
        <v>1.2</v>
      </c>
      <c r="L23" s="19"/>
      <c r="M23" s="19"/>
    </row>
    <row r="24" spans="2:13" ht="13.5" thickBot="1">
      <c r="B24" s="133" t="str">
        <f>'Таблица цен'!L22</f>
        <v>Мочевина</v>
      </c>
      <c r="C24" s="129">
        <f>'Таблица цен'!M22</f>
        <v>6</v>
      </c>
      <c r="D24" s="36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3.5" thickBot="1">
      <c r="B25" s="143" t="s">
        <v>77</v>
      </c>
      <c r="C25" s="199" t="s">
        <v>139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1"/>
      <c r="N25" s="39"/>
    </row>
    <row r="26" spans="2:13" ht="13.5" thickTop="1">
      <c r="B26" s="18" t="s">
        <v>78</v>
      </c>
      <c r="C26" s="128">
        <f>'Весенние рационы'!C26</f>
        <v>50</v>
      </c>
      <c r="D26" s="37"/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0.09</v>
      </c>
      <c r="M26" s="38"/>
    </row>
    <row r="27" spans="2:13" ht="12.75">
      <c r="B27" s="22" t="s">
        <v>79</v>
      </c>
      <c r="C27" s="87">
        <f>'Весенние рационы'!C27</f>
        <v>5</v>
      </c>
      <c r="D27" s="34"/>
      <c r="E27" s="24">
        <v>0.08</v>
      </c>
      <c r="F27" s="24">
        <v>0.11</v>
      </c>
      <c r="G27" s="24">
        <v>0.11</v>
      </c>
      <c r="H27" s="24">
        <v>0.11</v>
      </c>
      <c r="I27" s="24">
        <v>0.11</v>
      </c>
      <c r="J27" s="24">
        <v>0.11</v>
      </c>
      <c r="K27" s="24">
        <v>0.11</v>
      </c>
      <c r="L27" s="24">
        <v>0.07</v>
      </c>
      <c r="M27" s="24"/>
    </row>
    <row r="28" spans="2:13" ht="12.75">
      <c r="B28" s="22" t="s">
        <v>80</v>
      </c>
      <c r="C28" s="87">
        <f>'Весенние рационы'!C28</f>
        <v>2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/>
    </row>
    <row r="29" spans="2:13" ht="12.75" customHeight="1" thickBot="1">
      <c r="B29" s="25" t="s">
        <v>81</v>
      </c>
      <c r="C29" s="129">
        <f>'Весенние рационы'!C29</f>
        <v>6</v>
      </c>
      <c r="D29" s="36"/>
      <c r="E29" s="23">
        <v>0.03</v>
      </c>
      <c r="F29" s="23"/>
      <c r="G29" s="23"/>
      <c r="H29" s="23"/>
      <c r="I29" s="23"/>
      <c r="J29" s="23"/>
      <c r="K29" s="23"/>
      <c r="L29" s="23">
        <v>0.09</v>
      </c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82</v>
      </c>
      <c r="C31" s="196" t="s">
        <v>117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1"/>
      <c r="N31" s="88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153" t="s">
        <v>83</v>
      </c>
      <c r="C33" s="101" t="s">
        <v>119</v>
      </c>
      <c r="D33" s="74">
        <v>16.5</v>
      </c>
      <c r="E33" s="17">
        <v>16.5</v>
      </c>
      <c r="F33" s="17">
        <v>16.5</v>
      </c>
      <c r="G33" s="17">
        <v>18.3</v>
      </c>
      <c r="H33" s="17">
        <v>18.3</v>
      </c>
      <c r="I33" s="17">
        <v>18.3</v>
      </c>
      <c r="J33" s="17">
        <v>18.3</v>
      </c>
      <c r="K33" s="17">
        <v>18.3</v>
      </c>
      <c r="L33" s="17">
        <v>18.3</v>
      </c>
      <c r="M33" s="17"/>
    </row>
    <row r="34" spans="2:13" ht="12.75" customHeight="1">
      <c r="B34" s="151" t="s">
        <v>84</v>
      </c>
      <c r="C34" s="102" t="s">
        <v>102</v>
      </c>
      <c r="D34" s="75">
        <v>18</v>
      </c>
      <c r="E34" s="19">
        <v>18.4</v>
      </c>
      <c r="F34" s="19">
        <v>18.7</v>
      </c>
      <c r="G34" s="19">
        <v>22.6</v>
      </c>
      <c r="H34" s="19">
        <v>22.4</v>
      </c>
      <c r="I34" s="19">
        <v>22.5</v>
      </c>
      <c r="J34" s="19">
        <v>22</v>
      </c>
      <c r="K34" s="19">
        <v>22</v>
      </c>
      <c r="L34" s="19">
        <v>22.9</v>
      </c>
      <c r="M34" s="19"/>
    </row>
    <row r="35" spans="2:13" ht="12.75">
      <c r="B35" s="35" t="s">
        <v>85</v>
      </c>
      <c r="C35" s="102" t="s">
        <v>103</v>
      </c>
      <c r="D35" s="75">
        <v>14.9</v>
      </c>
      <c r="E35" s="19">
        <v>14.8</v>
      </c>
      <c r="F35" s="19">
        <v>15.2</v>
      </c>
      <c r="G35" s="19">
        <v>20.2</v>
      </c>
      <c r="H35" s="19">
        <v>20.3</v>
      </c>
      <c r="I35" s="19">
        <v>20.3</v>
      </c>
      <c r="J35" s="19">
        <v>20.4</v>
      </c>
      <c r="K35" s="19">
        <v>20.3</v>
      </c>
      <c r="L35" s="19">
        <v>20.1</v>
      </c>
      <c r="M35" s="19"/>
    </row>
    <row r="36" spans="2:13" ht="13.5" thickBot="1">
      <c r="B36" s="35" t="s">
        <v>88</v>
      </c>
      <c r="C36" s="103" t="s">
        <v>104</v>
      </c>
      <c r="D36" s="76">
        <v>111</v>
      </c>
      <c r="E36" s="20">
        <v>248</v>
      </c>
      <c r="F36" s="20">
        <v>512</v>
      </c>
      <c r="G36" s="20">
        <v>546</v>
      </c>
      <c r="H36" s="20">
        <v>433</v>
      </c>
      <c r="I36" s="20">
        <v>246</v>
      </c>
      <c r="J36" s="20">
        <v>194</v>
      </c>
      <c r="K36" s="20">
        <v>380</v>
      </c>
      <c r="L36" s="20">
        <v>457</v>
      </c>
      <c r="M36" s="20"/>
    </row>
    <row r="37" spans="2:13" ht="13.5" thickTop="1">
      <c r="B37" s="35" t="s">
        <v>89</v>
      </c>
      <c r="C37" s="104" t="s">
        <v>122</v>
      </c>
      <c r="D37" s="76">
        <v>-9</v>
      </c>
      <c r="E37" s="20">
        <v>-11</v>
      </c>
      <c r="F37" s="20">
        <v>10</v>
      </c>
      <c r="G37" s="20">
        <v>12</v>
      </c>
      <c r="H37" s="20">
        <v>18</v>
      </c>
      <c r="I37" s="20">
        <v>17</v>
      </c>
      <c r="J37" s="20">
        <v>27</v>
      </c>
      <c r="K37" s="20">
        <v>20</v>
      </c>
      <c r="L37" s="20">
        <v>5</v>
      </c>
      <c r="M37" s="20"/>
    </row>
    <row r="38" spans="2:13" ht="12.75">
      <c r="B38" s="35" t="s">
        <v>90</v>
      </c>
      <c r="C38" s="68" t="s">
        <v>102</v>
      </c>
      <c r="D38" s="75">
        <v>13.7</v>
      </c>
      <c r="E38" s="20">
        <v>14.5</v>
      </c>
      <c r="F38" s="20">
        <v>16.1</v>
      </c>
      <c r="G38" s="20">
        <v>16.9</v>
      </c>
      <c r="H38" s="20">
        <v>16.4</v>
      </c>
      <c r="I38" s="20">
        <v>15.4</v>
      </c>
      <c r="J38" s="20">
        <v>15.1</v>
      </c>
      <c r="K38" s="20">
        <v>16.1</v>
      </c>
      <c r="L38" s="20">
        <v>16.4</v>
      </c>
      <c r="M38" s="20"/>
    </row>
    <row r="39" spans="2:13" ht="12.75">
      <c r="B39" s="146" t="s">
        <v>91</v>
      </c>
      <c r="C39" s="68" t="s">
        <v>106</v>
      </c>
      <c r="D39" s="75">
        <v>10.5</v>
      </c>
      <c r="E39" s="19">
        <v>11.4</v>
      </c>
      <c r="F39" s="19">
        <v>13</v>
      </c>
      <c r="G39" s="19">
        <v>12.9</v>
      </c>
      <c r="H39" s="19">
        <v>12.2</v>
      </c>
      <c r="I39" s="19">
        <v>11.3</v>
      </c>
      <c r="J39" s="19">
        <v>10.9</v>
      </c>
      <c r="K39" s="19">
        <v>11.9</v>
      </c>
      <c r="L39" s="19">
        <v>12.5</v>
      </c>
      <c r="M39" s="19"/>
    </row>
    <row r="40" spans="2:13" ht="12.75">
      <c r="B40" s="146" t="s">
        <v>92</v>
      </c>
      <c r="C40" s="68" t="s">
        <v>107</v>
      </c>
      <c r="D40" s="75">
        <v>3.2</v>
      </c>
      <c r="E40" s="19">
        <v>3.1</v>
      </c>
      <c r="F40" s="19">
        <v>3.1</v>
      </c>
      <c r="G40" s="19">
        <v>4.1</v>
      </c>
      <c r="H40" s="19">
        <v>4.1</v>
      </c>
      <c r="I40" s="19">
        <v>4.1</v>
      </c>
      <c r="J40" s="19">
        <v>4.2</v>
      </c>
      <c r="K40" s="19">
        <v>4.2</v>
      </c>
      <c r="L40" s="19">
        <v>4</v>
      </c>
      <c r="M40" s="19"/>
    </row>
    <row r="41" spans="2:13" ht="13.5" thickBot="1">
      <c r="B41" s="35" t="s">
        <v>93</v>
      </c>
      <c r="C41" s="69" t="s">
        <v>108</v>
      </c>
      <c r="D41" s="76">
        <v>-6</v>
      </c>
      <c r="E41" s="20">
        <v>19</v>
      </c>
      <c r="F41" s="20">
        <v>24</v>
      </c>
      <c r="G41" s="20">
        <v>21</v>
      </c>
      <c r="H41" s="20">
        <v>20</v>
      </c>
      <c r="I41" s="20">
        <v>19</v>
      </c>
      <c r="J41" s="20">
        <v>20</v>
      </c>
      <c r="K41" s="20">
        <v>19</v>
      </c>
      <c r="L41" s="20">
        <v>22</v>
      </c>
      <c r="M41" s="20"/>
    </row>
    <row r="42" spans="2:13" ht="13.5" thickTop="1">
      <c r="B42" s="35" t="s">
        <v>94</v>
      </c>
      <c r="C42" s="70" t="s">
        <v>109</v>
      </c>
      <c r="D42" s="76">
        <v>6</v>
      </c>
      <c r="E42" s="20">
        <v>20</v>
      </c>
      <c r="F42" s="20">
        <v>24</v>
      </c>
      <c r="G42" s="20">
        <v>16</v>
      </c>
      <c r="H42" s="20">
        <v>15</v>
      </c>
      <c r="I42" s="20">
        <v>14</v>
      </c>
      <c r="J42" s="20">
        <v>14</v>
      </c>
      <c r="K42" s="20">
        <v>19</v>
      </c>
      <c r="L42" s="20">
        <v>21</v>
      </c>
      <c r="M42" s="20"/>
    </row>
    <row r="43" spans="2:13" ht="12.75">
      <c r="B43" s="35" t="s">
        <v>95</v>
      </c>
      <c r="C43" s="71" t="s">
        <v>110</v>
      </c>
      <c r="D43" s="77">
        <v>38</v>
      </c>
      <c r="E43" s="20">
        <v>37</v>
      </c>
      <c r="F43" s="20">
        <v>37</v>
      </c>
      <c r="G43" s="20">
        <v>36</v>
      </c>
      <c r="H43" s="20">
        <v>36</v>
      </c>
      <c r="I43" s="20">
        <v>36</v>
      </c>
      <c r="J43" s="20">
        <v>37</v>
      </c>
      <c r="K43" s="20">
        <v>37</v>
      </c>
      <c r="L43" s="20">
        <v>33</v>
      </c>
      <c r="M43" s="20"/>
    </row>
    <row r="44" spans="2:13" ht="12.75">
      <c r="B44" s="35" t="s">
        <v>96</v>
      </c>
      <c r="C44" s="72" t="s">
        <v>123</v>
      </c>
      <c r="D44" s="77">
        <v>25</v>
      </c>
      <c r="E44" s="21">
        <v>23</v>
      </c>
      <c r="F44" s="21">
        <v>23</v>
      </c>
      <c r="G44" s="20">
        <v>22</v>
      </c>
      <c r="H44" s="20">
        <v>22</v>
      </c>
      <c r="I44" s="21">
        <v>22</v>
      </c>
      <c r="J44" s="21">
        <v>26</v>
      </c>
      <c r="K44" s="21">
        <v>23</v>
      </c>
      <c r="L44" s="21">
        <v>21</v>
      </c>
      <c r="M44" s="21"/>
    </row>
    <row r="45" spans="2:13" ht="13.5" thickBot="1">
      <c r="B45" s="60" t="s">
        <v>97</v>
      </c>
      <c r="C45" s="73" t="s">
        <v>124</v>
      </c>
      <c r="D45" s="78">
        <v>41</v>
      </c>
      <c r="E45" s="79">
        <v>41</v>
      </c>
      <c r="F45" s="79">
        <v>40</v>
      </c>
      <c r="G45" s="80">
        <v>40</v>
      </c>
      <c r="H45" s="80">
        <v>40</v>
      </c>
      <c r="I45" s="79">
        <v>41</v>
      </c>
      <c r="J45" s="79">
        <v>41</v>
      </c>
      <c r="K45" s="80">
        <v>39</v>
      </c>
      <c r="L45" s="80">
        <v>42</v>
      </c>
      <c r="M45" s="80"/>
    </row>
    <row r="46" spans="2:13" ht="15.75" customHeight="1" thickBot="1" thickTop="1">
      <c r="B46" s="147" t="s">
        <v>98</v>
      </c>
      <c r="C46" s="62">
        <v>5</v>
      </c>
      <c r="D46" s="63">
        <f aca="true" t="shared" si="0" ref="D46:M46">D35*$C46</f>
        <v>74.5</v>
      </c>
      <c r="E46" s="64">
        <f t="shared" si="0"/>
        <v>74</v>
      </c>
      <c r="F46" s="64">
        <f t="shared" si="0"/>
        <v>76</v>
      </c>
      <c r="G46" s="64">
        <f t="shared" si="0"/>
        <v>101</v>
      </c>
      <c r="H46" s="64">
        <f t="shared" si="0"/>
        <v>101.5</v>
      </c>
      <c r="I46" s="64">
        <f t="shared" si="0"/>
        <v>101.5</v>
      </c>
      <c r="J46" s="64">
        <f t="shared" si="0"/>
        <v>102</v>
      </c>
      <c r="K46" s="64">
        <f t="shared" si="0"/>
        <v>101.5</v>
      </c>
      <c r="L46" s="64">
        <f t="shared" si="0"/>
        <v>100.5</v>
      </c>
      <c r="M46" s="65">
        <f t="shared" si="0"/>
        <v>0</v>
      </c>
    </row>
    <row r="47" spans="2:13" ht="15.75" customHeight="1" thickBot="1" thickTop="1">
      <c r="B47" s="114" t="s">
        <v>99</v>
      </c>
      <c r="C47" s="81" t="s">
        <v>113</v>
      </c>
      <c r="D47" s="66">
        <f>D13*$C13+D14*$C14+D15*$C15+D16*$C16+D17*$C17+D18*$C18+D19*$C19+D20*$C20+D21*$C21+D22*$C22+D24*$C24+D26*$C26+D27*$C27+D28*$C28+D29*$C29</f>
        <v>36.065000000000005</v>
      </c>
      <c r="E47" s="105">
        <f aca="true" t="shared" si="1" ref="E47:M47">E13*$C13+E14*$C14+E15*$C15+E16*$C16+E17*$C17+E18*$C18+E19*$C19+E20*$C20+E21*$C21+E22*$C22+E24*$C24+E26*$C26+E27*$C27+E28*$C28+E29*$C29</f>
        <v>36.87</v>
      </c>
      <c r="F47" s="105">
        <f t="shared" si="1"/>
        <v>42.690000000000005</v>
      </c>
      <c r="G47" s="105">
        <f t="shared" si="1"/>
        <v>47.63999999999999</v>
      </c>
      <c r="H47" s="105">
        <f t="shared" si="1"/>
        <v>45.964999999999996</v>
      </c>
      <c r="I47" s="105">
        <f t="shared" si="1"/>
        <v>44.489999999999995</v>
      </c>
      <c r="J47" s="105">
        <f t="shared" si="1"/>
        <v>43.88999999999999</v>
      </c>
      <c r="K47" s="105">
        <f t="shared" si="1"/>
        <v>38.114999999999995</v>
      </c>
      <c r="L47" s="105">
        <f t="shared" si="1"/>
        <v>52.80500000000001</v>
      </c>
      <c r="M47" s="106">
        <f t="shared" si="1"/>
        <v>0</v>
      </c>
    </row>
    <row r="48" spans="2:13" ht="15.75" customHeight="1" thickBot="1" thickTop="1">
      <c r="B48" s="154" t="s">
        <v>100</v>
      </c>
      <c r="C48" s="115" t="s">
        <v>140</v>
      </c>
      <c r="D48" s="116">
        <f aca="true" t="shared" si="2" ref="D48:M48">D46-D47</f>
        <v>38.434999999999995</v>
      </c>
      <c r="E48" s="117">
        <f t="shared" si="2"/>
        <v>37.13</v>
      </c>
      <c r="F48" s="117">
        <f t="shared" si="2"/>
        <v>33.309999999999995</v>
      </c>
      <c r="G48" s="117">
        <f t="shared" si="2"/>
        <v>53.36000000000001</v>
      </c>
      <c r="H48" s="117">
        <f t="shared" si="2"/>
        <v>55.535000000000004</v>
      </c>
      <c r="I48" s="117">
        <f t="shared" si="2"/>
        <v>57.010000000000005</v>
      </c>
      <c r="J48" s="117">
        <f t="shared" si="2"/>
        <v>58.11000000000001</v>
      </c>
      <c r="K48" s="117">
        <f t="shared" si="2"/>
        <v>63.385000000000005</v>
      </c>
      <c r="L48" s="117">
        <f t="shared" si="2"/>
        <v>47.69499999999999</v>
      </c>
      <c r="M48" s="118">
        <f t="shared" si="2"/>
        <v>0</v>
      </c>
    </row>
    <row r="49" spans="2:13" ht="15.75" customHeight="1" thickBot="1" thickTop="1">
      <c r="B49" s="163" t="s">
        <v>141</v>
      </c>
      <c r="C49" s="100">
        <v>5</v>
      </c>
      <c r="D49" s="119">
        <f aca="true" t="shared" si="3" ref="D49:M49">($C49*D35)-D47</f>
        <v>38.434999999999995</v>
      </c>
      <c r="E49" s="120">
        <f t="shared" si="3"/>
        <v>37.13</v>
      </c>
      <c r="F49" s="120">
        <f t="shared" si="3"/>
        <v>33.309999999999995</v>
      </c>
      <c r="G49" s="120">
        <f t="shared" si="3"/>
        <v>53.36000000000001</v>
      </c>
      <c r="H49" s="120">
        <f t="shared" si="3"/>
        <v>55.535000000000004</v>
      </c>
      <c r="I49" s="120">
        <f t="shared" si="3"/>
        <v>57.010000000000005</v>
      </c>
      <c r="J49" s="120">
        <f t="shared" si="3"/>
        <v>58.11000000000001</v>
      </c>
      <c r="K49" s="120">
        <f t="shared" si="3"/>
        <v>63.385000000000005</v>
      </c>
      <c r="L49" s="120">
        <f t="shared" si="3"/>
        <v>47.69499999999999</v>
      </c>
      <c r="M49" s="121">
        <f t="shared" si="3"/>
        <v>0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02" t="s">
        <v>86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4"/>
      <c r="N51" s="31"/>
    </row>
    <row r="52" spans="2:13" ht="13.5" thickBot="1">
      <c r="B52" s="192" t="s">
        <v>87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5" r:id="rId1"/>
  <headerFooter alignWithMargins="0">
    <oddFooter>&amp;L&amp;8&amp;F, &amp;A&amp;C&amp;8Page &amp;P of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Lyubomyr Oliynyk</cp:lastModifiedBy>
  <cp:lastPrinted>2003-08-17T13:44:05Z</cp:lastPrinted>
  <dcterms:created xsi:type="dcterms:W3CDTF">2003-07-26T06:24:21Z</dcterms:created>
  <dcterms:modified xsi:type="dcterms:W3CDTF">2003-11-12T10:18:57Z</dcterms:modified>
  <cp:category/>
  <cp:version/>
  <cp:contentType/>
  <cp:contentStatus/>
</cp:coreProperties>
</file>